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GROUP\Finance\GENERAL\RICHARD\Schools Forum Reports\(250508) 08 May 2025\"/>
    </mc:Choice>
  </mc:AlternateContent>
  <xr:revisionPtr revIDLastSave="0" documentId="13_ncr:1_{DD5D81BE-7163-4CD1-81ED-1DCCB160C299}" xr6:coauthVersionLast="47" xr6:coauthVersionMax="47" xr10:uidLastSave="{00000000-0000-0000-0000-000000000000}"/>
  <bookViews>
    <workbookView xWindow="-108" yWindow="-108" windowWidth="23256" windowHeight="14016" xr2:uid="{4F3084EB-43C5-4612-BCDF-F69EBA8A33CF}"/>
  </bookViews>
  <sheets>
    <sheet name="Sheet1" sheetId="1" r:id="rId1"/>
  </sheets>
  <definedNames>
    <definedName name="_xlnm.Print_Area" localSheetId="0">Sheet1!$B$2:$AM$83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1" i="1" l="1"/>
  <c r="AG51" i="1"/>
  <c r="AF51" i="1"/>
  <c r="Y51" i="1"/>
  <c r="X51" i="1"/>
  <c r="W51" i="1"/>
  <c r="P51" i="1"/>
  <c r="O51" i="1"/>
  <c r="N51" i="1"/>
  <c r="J51" i="1"/>
  <c r="I51" i="1"/>
  <c r="H51" i="1"/>
  <c r="F51" i="1"/>
  <c r="AH72" i="1"/>
  <c r="AG72" i="1"/>
  <c r="AF72" i="1"/>
  <c r="Y72" i="1"/>
  <c r="X72" i="1"/>
  <c r="W72" i="1"/>
  <c r="P72" i="1"/>
  <c r="O72" i="1"/>
  <c r="N72" i="1"/>
  <c r="J72" i="1"/>
  <c r="I72" i="1"/>
  <c r="H72" i="1"/>
  <c r="F72" i="1"/>
  <c r="AH79" i="1"/>
  <c r="AG79" i="1"/>
  <c r="AF79" i="1"/>
  <c r="Y79" i="1"/>
  <c r="X79" i="1"/>
  <c r="W79" i="1"/>
  <c r="P79" i="1"/>
  <c r="O79" i="1"/>
  <c r="N79" i="1"/>
  <c r="J79" i="1"/>
  <c r="I79" i="1"/>
  <c r="H79" i="1"/>
  <c r="F79" i="1"/>
  <c r="AH58" i="1"/>
  <c r="AG58" i="1"/>
  <c r="AF58" i="1"/>
  <c r="Y58" i="1"/>
  <c r="X58" i="1"/>
  <c r="W58" i="1"/>
  <c r="P58" i="1"/>
  <c r="O58" i="1"/>
  <c r="N58" i="1"/>
  <c r="J58" i="1"/>
  <c r="I58" i="1"/>
  <c r="H58" i="1"/>
  <c r="F58" i="1"/>
  <c r="AH30" i="1"/>
  <c r="AG30" i="1"/>
  <c r="AF30" i="1"/>
  <c r="Y30" i="1"/>
  <c r="X30" i="1"/>
  <c r="W30" i="1"/>
  <c r="P30" i="1"/>
  <c r="O30" i="1"/>
  <c r="N30" i="1"/>
  <c r="J30" i="1"/>
  <c r="J83" i="1" s="1"/>
  <c r="I30" i="1"/>
  <c r="H30" i="1"/>
  <c r="F30" i="1"/>
  <c r="AH23" i="1"/>
  <c r="AG23" i="1"/>
  <c r="AF23" i="1"/>
  <c r="AF83" i="1" s="1"/>
  <c r="Y23" i="1"/>
  <c r="X23" i="1"/>
  <c r="W23" i="1"/>
  <c r="W83" i="1" s="1"/>
  <c r="P23" i="1"/>
  <c r="O23" i="1"/>
  <c r="N23" i="1"/>
  <c r="J23" i="1"/>
  <c r="I23" i="1"/>
  <c r="H23" i="1"/>
  <c r="F23" i="1"/>
  <c r="AH15" i="1"/>
  <c r="AH83" i="1" s="1"/>
  <c r="AG15" i="1"/>
  <c r="AG83" i="1" s="1"/>
  <c r="AF15" i="1"/>
  <c r="Y15" i="1"/>
  <c r="Y83" i="1" s="1"/>
  <c r="X15" i="1"/>
  <c r="X83" i="1" s="1"/>
  <c r="W15" i="1"/>
  <c r="P15" i="1"/>
  <c r="P83" i="1" s="1"/>
  <c r="O15" i="1"/>
  <c r="O83" i="1" s="1"/>
  <c r="N15" i="1"/>
  <c r="N83" i="1" s="1"/>
  <c r="J15" i="1"/>
  <c r="I15" i="1"/>
  <c r="I83" i="1" s="1"/>
  <c r="H15" i="1"/>
  <c r="H83" i="1" s="1"/>
  <c r="F15" i="1"/>
  <c r="F83" i="1" s="1"/>
  <c r="Z53" i="1"/>
  <c r="Q53" i="1"/>
  <c r="K53" i="1"/>
  <c r="Z26" i="1"/>
  <c r="Q26" i="1"/>
  <c r="K26" i="1"/>
  <c r="Z61" i="1"/>
  <c r="Q61" i="1"/>
  <c r="K61" i="1"/>
  <c r="Z19" i="1"/>
  <c r="Q19" i="1"/>
  <c r="K19" i="1"/>
  <c r="Z77" i="1"/>
  <c r="Q77" i="1"/>
  <c r="K77" i="1"/>
  <c r="Z22" i="1"/>
  <c r="Q22" i="1"/>
  <c r="K22" i="1"/>
  <c r="Z29" i="1"/>
  <c r="Q29" i="1"/>
  <c r="K29" i="1"/>
  <c r="Z54" i="1"/>
  <c r="Q54" i="1"/>
  <c r="K54" i="1"/>
  <c r="Z57" i="1"/>
  <c r="Q57" i="1"/>
  <c r="K57" i="1"/>
  <c r="Z56" i="1"/>
  <c r="Q56" i="1"/>
  <c r="K56" i="1"/>
  <c r="Z55" i="1"/>
  <c r="Q55" i="1"/>
  <c r="K55" i="1"/>
  <c r="Z78" i="1"/>
  <c r="Q78" i="1"/>
  <c r="K78" i="1"/>
  <c r="Z65" i="1"/>
  <c r="Q65" i="1"/>
  <c r="K65" i="1"/>
  <c r="Z74" i="1"/>
  <c r="Q74" i="1"/>
  <c r="K74" i="1"/>
  <c r="Z14" i="1"/>
  <c r="Q14" i="1"/>
  <c r="K14" i="1"/>
  <c r="Z76" i="1"/>
  <c r="Q76" i="1"/>
  <c r="K76" i="1"/>
  <c r="Z62" i="1"/>
  <c r="Q62" i="1"/>
  <c r="K62" i="1"/>
  <c r="Z63" i="1"/>
  <c r="Q63" i="1"/>
  <c r="K63" i="1"/>
  <c r="Z71" i="1"/>
  <c r="Q71" i="1"/>
  <c r="K71" i="1"/>
  <c r="Z11" i="1"/>
  <c r="Q11" i="1"/>
  <c r="K11" i="1"/>
  <c r="Z75" i="1"/>
  <c r="Q75" i="1"/>
  <c r="K75" i="1"/>
  <c r="Z69" i="1"/>
  <c r="Q69" i="1"/>
  <c r="K69" i="1"/>
  <c r="Z66" i="1"/>
  <c r="Q66" i="1"/>
  <c r="K66" i="1"/>
  <c r="Z12" i="1"/>
  <c r="Q12" i="1"/>
  <c r="K12" i="1"/>
  <c r="Z28" i="1"/>
  <c r="Q28" i="1"/>
  <c r="K28" i="1"/>
  <c r="Z81" i="1"/>
  <c r="Q81" i="1"/>
  <c r="K81" i="1"/>
  <c r="Z27" i="1"/>
  <c r="Q27" i="1"/>
  <c r="K27" i="1"/>
  <c r="Z10" i="1"/>
  <c r="Q10" i="1"/>
  <c r="K10" i="1"/>
  <c r="Z21" i="1"/>
  <c r="Q21" i="1"/>
  <c r="K21" i="1"/>
  <c r="Z25" i="1"/>
  <c r="Q25" i="1"/>
  <c r="K25" i="1"/>
  <c r="Z67" i="1"/>
  <c r="Q67" i="1"/>
  <c r="K67" i="1"/>
  <c r="Z70" i="1"/>
  <c r="Q70" i="1"/>
  <c r="K70" i="1"/>
  <c r="Z20" i="1"/>
  <c r="Q20" i="1"/>
  <c r="K20" i="1"/>
  <c r="Z68" i="1"/>
  <c r="Q68" i="1"/>
  <c r="K68" i="1"/>
  <c r="Z13" i="1"/>
  <c r="Q13" i="1"/>
  <c r="K13" i="1"/>
  <c r="Z18" i="1"/>
  <c r="Q18" i="1"/>
  <c r="K18" i="1"/>
  <c r="Z9" i="1"/>
  <c r="Q9" i="1"/>
  <c r="K9" i="1"/>
  <c r="Z17" i="1"/>
  <c r="Q17" i="1"/>
  <c r="K17" i="1"/>
  <c r="Z64" i="1"/>
  <c r="Q64" i="1"/>
  <c r="K64" i="1"/>
  <c r="Z60" i="1"/>
  <c r="Q60" i="1"/>
  <c r="K60" i="1"/>
  <c r="Z40" i="1"/>
  <c r="Q40" i="1"/>
  <c r="K40" i="1"/>
  <c r="Z39" i="1"/>
  <c r="Q39" i="1"/>
  <c r="K39" i="1"/>
  <c r="Z44" i="1"/>
  <c r="Q44" i="1"/>
  <c r="K44" i="1"/>
  <c r="Z41" i="1"/>
  <c r="Q41" i="1"/>
  <c r="K41" i="1"/>
  <c r="Z45" i="1"/>
  <c r="Q45" i="1"/>
  <c r="K45" i="1"/>
  <c r="Z36" i="1"/>
  <c r="Q36" i="1"/>
  <c r="K36" i="1"/>
  <c r="Z46" i="1"/>
  <c r="Q46" i="1"/>
  <c r="K46" i="1"/>
  <c r="Z43" i="1"/>
  <c r="Q43" i="1"/>
  <c r="K43" i="1"/>
  <c r="Z38" i="1"/>
  <c r="Q38" i="1"/>
  <c r="K38" i="1"/>
  <c r="Z49" i="1"/>
  <c r="Q49" i="1"/>
  <c r="K49" i="1"/>
  <c r="Z47" i="1"/>
  <c r="Q47" i="1"/>
  <c r="K47" i="1"/>
  <c r="Z42" i="1"/>
  <c r="Q42" i="1"/>
  <c r="K42" i="1"/>
  <c r="Z33" i="1"/>
  <c r="Q33" i="1"/>
  <c r="K33" i="1"/>
  <c r="Z48" i="1"/>
  <c r="Q48" i="1"/>
  <c r="K48" i="1"/>
  <c r="Z50" i="1"/>
  <c r="Q50" i="1"/>
  <c r="K50" i="1"/>
  <c r="Z34" i="1"/>
  <c r="Q34" i="1"/>
  <c r="K34" i="1"/>
  <c r="Z37" i="1"/>
  <c r="Q37" i="1"/>
  <c r="K37" i="1"/>
  <c r="Z35" i="1"/>
  <c r="Q35" i="1"/>
  <c r="K35" i="1"/>
  <c r="Z32" i="1"/>
  <c r="Z51" i="1" s="1"/>
  <c r="Q32" i="1"/>
  <c r="Q51" i="1" s="1"/>
  <c r="K32" i="1"/>
  <c r="K51" i="1" s="1"/>
  <c r="Z15" i="1" l="1"/>
  <c r="Q72" i="1"/>
  <c r="R72" i="1" s="1"/>
  <c r="T72" i="1" s="1"/>
  <c r="U72" i="1" s="1"/>
  <c r="Z72" i="1"/>
  <c r="K72" i="1"/>
  <c r="L51" i="1"/>
  <c r="T51" i="1" s="1"/>
  <c r="U51" i="1" s="1"/>
  <c r="AA51" i="1"/>
  <c r="AC51" i="1" s="1"/>
  <c r="AD51" i="1" s="1"/>
  <c r="R51" i="1"/>
  <c r="Q79" i="1"/>
  <c r="R79" i="1" s="1"/>
  <c r="L72" i="1"/>
  <c r="AA72" i="1"/>
  <c r="AC72" i="1" s="1"/>
  <c r="AD72" i="1" s="1"/>
  <c r="K30" i="1"/>
  <c r="K79" i="1"/>
  <c r="L79" i="1" s="1"/>
  <c r="T79" i="1" s="1"/>
  <c r="U79" i="1" s="1"/>
  <c r="Z79" i="1"/>
  <c r="AA79" i="1" s="1"/>
  <c r="Z58" i="1"/>
  <c r="AA58" i="1" s="1"/>
  <c r="Q30" i="1"/>
  <c r="Q58" i="1"/>
  <c r="R58" i="1" s="1"/>
  <c r="Z30" i="1"/>
  <c r="K58" i="1"/>
  <c r="L58" i="1" s="1"/>
  <c r="T58" i="1" s="1"/>
  <c r="U58" i="1" s="1"/>
  <c r="Q15" i="1"/>
  <c r="Q23" i="1"/>
  <c r="K23" i="1"/>
  <c r="Z23" i="1"/>
  <c r="K15" i="1"/>
  <c r="AB33" i="1"/>
  <c r="AB46" i="1"/>
  <c r="AB57" i="1"/>
  <c r="AB29" i="1"/>
  <c r="AB41" i="1"/>
  <c r="AB40" i="1"/>
  <c r="AB34" i="1"/>
  <c r="S33" i="1"/>
  <c r="S47" i="1"/>
  <c r="S57" i="1"/>
  <c r="S29" i="1"/>
  <c r="S35" i="1"/>
  <c r="S34" i="1"/>
  <c r="S48" i="1"/>
  <c r="S25" i="1"/>
  <c r="AB35" i="1"/>
  <c r="AB63" i="1"/>
  <c r="S55" i="1"/>
  <c r="AB60" i="1"/>
  <c r="AB25" i="1"/>
  <c r="S10" i="1"/>
  <c r="S61" i="1"/>
  <c r="AB37" i="1"/>
  <c r="AB9" i="1"/>
  <c r="AB10" i="1"/>
  <c r="AB71" i="1"/>
  <c r="AB61" i="1"/>
  <c r="AB53" i="1"/>
  <c r="AB49" i="1"/>
  <c r="AB39" i="1"/>
  <c r="AB20" i="1"/>
  <c r="S11" i="1"/>
  <c r="AB45" i="1"/>
  <c r="S46" i="1"/>
  <c r="S65" i="1"/>
  <c r="S62" i="1"/>
  <c r="S14" i="1"/>
  <c r="S43" i="1"/>
  <c r="S77" i="1"/>
  <c r="S45" i="1"/>
  <c r="AB44" i="1"/>
  <c r="S81" i="1"/>
  <c r="AB12" i="1"/>
  <c r="AB77" i="1"/>
  <c r="AB36" i="1"/>
  <c r="AB81" i="1"/>
  <c r="S53" i="1"/>
  <c r="S76" i="1"/>
  <c r="S74" i="1"/>
  <c r="AB42" i="1"/>
  <c r="AB13" i="1"/>
  <c r="S50" i="1"/>
  <c r="S40" i="1"/>
  <c r="AB50" i="1"/>
  <c r="S60" i="1"/>
  <c r="S37" i="1"/>
  <c r="AB48" i="1"/>
  <c r="S49" i="1"/>
  <c r="S44" i="1"/>
  <c r="S20" i="1"/>
  <c r="S63" i="1"/>
  <c r="S54" i="1"/>
  <c r="S39" i="1"/>
  <c r="S42" i="1"/>
  <c r="S41" i="1"/>
  <c r="S36" i="1"/>
  <c r="AB32" i="1"/>
  <c r="AB47" i="1"/>
  <c r="S32" i="1"/>
  <c r="S38" i="1"/>
  <c r="AB38" i="1"/>
  <c r="AB43" i="1"/>
  <c r="S12" i="1"/>
  <c r="AB64" i="1"/>
  <c r="AB17" i="1"/>
  <c r="AB18" i="1"/>
  <c r="AB68" i="1"/>
  <c r="AB66" i="1"/>
  <c r="S17" i="1"/>
  <c r="S18" i="1"/>
  <c r="S68" i="1"/>
  <c r="AB70" i="1"/>
  <c r="S70" i="1"/>
  <c r="AB76" i="1"/>
  <c r="AB74" i="1"/>
  <c r="S67" i="1"/>
  <c r="AB27" i="1"/>
  <c r="AB28" i="1"/>
  <c r="AB67" i="1"/>
  <c r="S28" i="1"/>
  <c r="S75" i="1"/>
  <c r="S64" i="1"/>
  <c r="S9" i="1"/>
  <c r="S13" i="1"/>
  <c r="AB21" i="1"/>
  <c r="S66" i="1"/>
  <c r="AB56" i="1"/>
  <c r="S21" i="1"/>
  <c r="AB75" i="1"/>
  <c r="S27" i="1"/>
  <c r="AB69" i="1"/>
  <c r="AB11" i="1"/>
  <c r="S71" i="1"/>
  <c r="S69" i="1"/>
  <c r="AB62" i="1"/>
  <c r="AB14" i="1"/>
  <c r="AB78" i="1"/>
  <c r="AB26" i="1"/>
  <c r="AB55" i="1"/>
  <c r="AB19" i="1"/>
  <c r="AB65" i="1"/>
  <c r="S78" i="1"/>
  <c r="S56" i="1"/>
  <c r="AB22" i="1"/>
  <c r="AB54" i="1"/>
  <c r="S19" i="1"/>
  <c r="S22" i="1"/>
  <c r="S26" i="1"/>
  <c r="R15" i="1" l="1"/>
  <c r="Q83" i="1"/>
  <c r="S51" i="1"/>
  <c r="AB72" i="1"/>
  <c r="L15" i="1"/>
  <c r="AC15" i="1" s="1"/>
  <c r="AD15" i="1" s="1"/>
  <c r="K83" i="1"/>
  <c r="AB51" i="1"/>
  <c r="AA15" i="1"/>
  <c r="Z83" i="1"/>
  <c r="S72" i="1"/>
  <c r="AB58" i="1"/>
  <c r="AC79" i="1"/>
  <c r="AD79" i="1" s="1"/>
  <c r="S79" i="1"/>
  <c r="AB79" i="1"/>
  <c r="AC58" i="1"/>
  <c r="AD58" i="1" s="1"/>
  <c r="S30" i="1"/>
  <c r="AB30" i="1"/>
  <c r="S58" i="1"/>
  <c r="L23" i="1"/>
  <c r="L30" i="1"/>
  <c r="R23" i="1"/>
  <c r="AA23" i="1"/>
  <c r="T15" i="1"/>
  <c r="U15" i="1" s="1"/>
  <c r="S15" i="1"/>
  <c r="S83" i="1" s="1"/>
  <c r="AB23" i="1"/>
  <c r="AB15" i="1"/>
  <c r="S23" i="1"/>
  <c r="AB83" i="1" l="1"/>
  <c r="AC23" i="1"/>
  <c r="AD23" i="1" s="1"/>
  <c r="T23" i="1"/>
  <c r="U23" i="1" s="1"/>
  <c r="R30" i="1"/>
  <c r="T30" i="1" s="1"/>
  <c r="U30" i="1" s="1"/>
  <c r="AA30" i="1"/>
  <c r="AC30" i="1" s="1"/>
  <c r="AD30" i="1" s="1"/>
  <c r="L32" i="1"/>
  <c r="AA32" i="1"/>
  <c r="R32" i="1"/>
  <c r="T32" i="1" l="1"/>
  <c r="U32" i="1" s="1"/>
  <c r="R35" i="1"/>
  <c r="AA35" i="1"/>
  <c r="L35" i="1"/>
  <c r="AC32" i="1"/>
  <c r="AD32" i="1" s="1"/>
  <c r="T35" i="1" l="1"/>
  <c r="U35" i="1" s="1"/>
  <c r="AC35" i="1"/>
  <c r="AD35" i="1" s="1"/>
  <c r="L37" i="1"/>
  <c r="AA37" i="1"/>
  <c r="R37" i="1"/>
  <c r="R34" i="1" l="1"/>
  <c r="L34" i="1"/>
  <c r="AA34" i="1"/>
  <c r="T37" i="1"/>
  <c r="U37" i="1" s="1"/>
  <c r="AC37" i="1"/>
  <c r="AD37" i="1" s="1"/>
  <c r="T34" i="1" l="1"/>
  <c r="U34" i="1" s="1"/>
  <c r="AC34" i="1"/>
  <c r="AD34" i="1" s="1"/>
  <c r="L50" i="1"/>
  <c r="AA50" i="1"/>
  <c r="R50" i="1"/>
  <c r="T50" i="1" l="1"/>
  <c r="U50" i="1" s="1"/>
  <c r="AC50" i="1"/>
  <c r="AD50" i="1" s="1"/>
  <c r="L48" i="1"/>
  <c r="R48" i="1"/>
  <c r="AA48" i="1"/>
  <c r="AC48" i="1" l="1"/>
  <c r="AD48" i="1" s="1"/>
  <c r="L33" i="1"/>
  <c r="AA33" i="1"/>
  <c r="R33" i="1"/>
  <c r="R42" i="1"/>
  <c r="L42" i="1"/>
  <c r="AA42" i="1"/>
  <c r="T48" i="1"/>
  <c r="U48" i="1" s="1"/>
  <c r="T42" i="1" l="1"/>
  <c r="U42" i="1" s="1"/>
  <c r="AC33" i="1"/>
  <c r="AD33" i="1" s="1"/>
  <c r="AC42" i="1"/>
  <c r="AD42" i="1" s="1"/>
  <c r="T33" i="1"/>
  <c r="U33" i="1" s="1"/>
  <c r="AA47" i="1" l="1"/>
  <c r="L47" i="1"/>
  <c r="R47" i="1"/>
  <c r="T47" i="1" l="1"/>
  <c r="U47" i="1" s="1"/>
  <c r="R49" i="1"/>
  <c r="AA49" i="1"/>
  <c r="L49" i="1"/>
  <c r="AC47" i="1"/>
  <c r="AD47" i="1" s="1"/>
  <c r="T49" i="1" l="1"/>
  <c r="U49" i="1" s="1"/>
  <c r="AC49" i="1"/>
  <c r="AD49" i="1" s="1"/>
  <c r="AA38" i="1"/>
  <c r="R38" i="1"/>
  <c r="L38" i="1"/>
  <c r="T38" i="1" l="1"/>
  <c r="U38" i="1" s="1"/>
  <c r="AC38" i="1"/>
  <c r="AD38" i="1" s="1"/>
  <c r="AA43" i="1"/>
  <c r="L43" i="1"/>
  <c r="R43" i="1"/>
  <c r="AA46" i="1" l="1"/>
  <c r="R46" i="1"/>
  <c r="L46" i="1"/>
  <c r="T43" i="1"/>
  <c r="U43" i="1" s="1"/>
  <c r="AA36" i="1"/>
  <c r="R36" i="1"/>
  <c r="L36" i="1"/>
  <c r="AC43" i="1"/>
  <c r="AD43" i="1" s="1"/>
  <c r="AC36" i="1" l="1"/>
  <c r="AD36" i="1" s="1"/>
  <c r="T36" i="1"/>
  <c r="U36" i="1" s="1"/>
  <c r="AC46" i="1"/>
  <c r="AD46" i="1" s="1"/>
  <c r="R45" i="1"/>
  <c r="AA45" i="1"/>
  <c r="L45" i="1"/>
  <c r="T46" i="1"/>
  <c r="U46" i="1" s="1"/>
  <c r="T45" i="1" l="1"/>
  <c r="U45" i="1" s="1"/>
  <c r="AC45" i="1"/>
  <c r="AD45" i="1" s="1"/>
  <c r="AA41" i="1" l="1"/>
  <c r="R41" i="1"/>
  <c r="L41" i="1"/>
  <c r="T41" i="1" l="1"/>
  <c r="U41" i="1" s="1"/>
  <c r="AC41" i="1"/>
  <c r="AD41" i="1" s="1"/>
  <c r="R44" i="1"/>
  <c r="AA44" i="1"/>
  <c r="L44" i="1"/>
  <c r="R40" i="1" l="1"/>
  <c r="AA40" i="1"/>
  <c r="L40" i="1"/>
  <c r="AC44" i="1"/>
  <c r="AD44" i="1" s="1"/>
  <c r="AA39" i="1"/>
  <c r="L39" i="1"/>
  <c r="R39" i="1"/>
  <c r="T44" i="1"/>
  <c r="U44" i="1" s="1"/>
  <c r="AC39" i="1" l="1"/>
  <c r="AD39" i="1" s="1"/>
  <c r="T40" i="1"/>
  <c r="U40" i="1" s="1"/>
  <c r="AC40" i="1"/>
  <c r="AD40" i="1" s="1"/>
  <c r="T39" i="1"/>
  <c r="U39" i="1" s="1"/>
  <c r="R60" i="1" l="1"/>
  <c r="L60" i="1"/>
  <c r="AA60" i="1"/>
  <c r="AC60" i="1" l="1"/>
  <c r="AD60" i="1" s="1"/>
  <c r="R64" i="1"/>
  <c r="AA64" i="1"/>
  <c r="L64" i="1"/>
  <c r="T60" i="1"/>
  <c r="U60" i="1" s="1"/>
  <c r="T64" i="1" l="1"/>
  <c r="U64" i="1" s="1"/>
  <c r="AC64" i="1"/>
  <c r="AD64" i="1" s="1"/>
  <c r="AA17" i="1"/>
  <c r="R17" i="1"/>
  <c r="L17" i="1"/>
  <c r="AC17" i="1" l="1"/>
  <c r="AD17" i="1" s="1"/>
  <c r="T17" i="1"/>
  <c r="U17" i="1" s="1"/>
  <c r="R9" i="1"/>
  <c r="L9" i="1"/>
  <c r="AA9" i="1"/>
  <c r="T9" i="1" l="1"/>
  <c r="U9" i="1" s="1"/>
  <c r="AC9" i="1"/>
  <c r="AD9" i="1" s="1"/>
  <c r="AA18" i="1"/>
  <c r="L18" i="1"/>
  <c r="R18" i="1"/>
  <c r="AC18" i="1" l="1"/>
  <c r="AD18" i="1" s="1"/>
  <c r="T18" i="1"/>
  <c r="U18" i="1" s="1"/>
  <c r="R13" i="1"/>
  <c r="AA13" i="1"/>
  <c r="L13" i="1"/>
  <c r="T13" i="1" l="1"/>
  <c r="U13" i="1" s="1"/>
  <c r="AC13" i="1"/>
  <c r="AD13" i="1" s="1"/>
  <c r="AA68" i="1"/>
  <c r="L68" i="1"/>
  <c r="R68" i="1"/>
  <c r="AA70" i="1" l="1"/>
  <c r="L70" i="1"/>
  <c r="R70" i="1"/>
  <c r="T70" i="1" s="1"/>
  <c r="U70" i="1" s="1"/>
  <c r="T68" i="1"/>
  <c r="U68" i="1" s="1"/>
  <c r="AA20" i="1"/>
  <c r="L20" i="1"/>
  <c r="R20" i="1"/>
  <c r="AC68" i="1"/>
  <c r="AD68" i="1" s="1"/>
  <c r="AC20" i="1" l="1"/>
  <c r="AD20" i="1" s="1"/>
  <c r="AC70" i="1"/>
  <c r="AD70" i="1" s="1"/>
  <c r="T20" i="1"/>
  <c r="U20" i="1" s="1"/>
  <c r="L67" i="1" l="1"/>
  <c r="R67" i="1"/>
  <c r="AA67" i="1"/>
  <c r="AC67" i="1" l="1"/>
  <c r="AD67" i="1" s="1"/>
  <c r="AA21" i="1"/>
  <c r="L21" i="1"/>
  <c r="R21" i="1"/>
  <c r="AA25" i="1"/>
  <c r="R25" i="1"/>
  <c r="L25" i="1"/>
  <c r="T67" i="1"/>
  <c r="U67" i="1" s="1"/>
  <c r="AC21" i="1" l="1"/>
  <c r="AD21" i="1" s="1"/>
  <c r="T25" i="1"/>
  <c r="U25" i="1" s="1"/>
  <c r="AC25" i="1"/>
  <c r="AD25" i="1" s="1"/>
  <c r="T21" i="1"/>
  <c r="U21" i="1" s="1"/>
  <c r="AA10" i="1" l="1"/>
  <c r="R10" i="1"/>
  <c r="L10" i="1"/>
  <c r="T10" i="1" l="1"/>
  <c r="U10" i="1" s="1"/>
  <c r="AC10" i="1"/>
  <c r="AD10" i="1" s="1"/>
  <c r="AA27" i="1"/>
  <c r="R27" i="1"/>
  <c r="L27" i="1"/>
  <c r="AC27" i="1" l="1"/>
  <c r="AD27" i="1" s="1"/>
  <c r="T27" i="1"/>
  <c r="U27" i="1" s="1"/>
  <c r="AA81" i="1"/>
  <c r="R81" i="1"/>
  <c r="L81" i="1"/>
  <c r="T81" i="1" l="1"/>
  <c r="U81" i="1" s="1"/>
  <c r="L28" i="1"/>
  <c r="AA28" i="1"/>
  <c r="R28" i="1"/>
  <c r="AC81" i="1"/>
  <c r="AD81" i="1" s="1"/>
  <c r="T28" i="1" l="1"/>
  <c r="U28" i="1" s="1"/>
  <c r="AA12" i="1"/>
  <c r="R12" i="1"/>
  <c r="L12" i="1"/>
  <c r="AC28" i="1"/>
  <c r="AD28" i="1" s="1"/>
  <c r="AC12" i="1" l="1"/>
  <c r="AD12" i="1" s="1"/>
  <c r="T12" i="1"/>
  <c r="U12" i="1" s="1"/>
  <c r="L66" i="1"/>
  <c r="AA66" i="1"/>
  <c r="R66" i="1"/>
  <c r="T66" i="1" l="1"/>
  <c r="U66" i="1" s="1"/>
  <c r="AC66" i="1"/>
  <c r="AD66" i="1" s="1"/>
  <c r="R69" i="1"/>
  <c r="AA69" i="1"/>
  <c r="L69" i="1"/>
  <c r="T69" i="1" l="1"/>
  <c r="U69" i="1" s="1"/>
  <c r="AC69" i="1"/>
  <c r="AD69" i="1" s="1"/>
  <c r="R11" i="1"/>
  <c r="L11" i="1"/>
  <c r="AA11" i="1"/>
  <c r="R75" i="1"/>
  <c r="AA75" i="1"/>
  <c r="L75" i="1"/>
  <c r="T11" i="1" l="1"/>
  <c r="U11" i="1" s="1"/>
  <c r="AC11" i="1"/>
  <c r="AD11" i="1" s="1"/>
  <c r="R71" i="1"/>
  <c r="AA71" i="1"/>
  <c r="L71" i="1"/>
  <c r="T75" i="1"/>
  <c r="U75" i="1" s="1"/>
  <c r="AC75" i="1"/>
  <c r="AD75" i="1" s="1"/>
  <c r="AC71" i="1" l="1"/>
  <c r="AD71" i="1" s="1"/>
  <c r="T71" i="1"/>
  <c r="U71" i="1" s="1"/>
  <c r="R63" i="1" l="1"/>
  <c r="L63" i="1"/>
  <c r="AA63" i="1"/>
  <c r="T63" i="1" l="1"/>
  <c r="U63" i="1" s="1"/>
  <c r="AC63" i="1"/>
  <c r="AD63" i="1" s="1"/>
  <c r="R62" i="1"/>
  <c r="AA62" i="1"/>
  <c r="L62" i="1"/>
  <c r="R14" i="1" l="1"/>
  <c r="L14" i="1"/>
  <c r="AA14" i="1"/>
  <c r="T62" i="1"/>
  <c r="U62" i="1" s="1"/>
  <c r="AC62" i="1"/>
  <c r="AD62" i="1" s="1"/>
  <c r="L76" i="1"/>
  <c r="R76" i="1"/>
  <c r="AA76" i="1"/>
  <c r="AC14" i="1" l="1"/>
  <c r="AD14" i="1" s="1"/>
  <c r="AC76" i="1"/>
  <c r="AD76" i="1" s="1"/>
  <c r="T76" i="1"/>
  <c r="U76" i="1" s="1"/>
  <c r="T14" i="1"/>
  <c r="U14" i="1" s="1"/>
  <c r="AA65" i="1" l="1"/>
  <c r="R65" i="1"/>
  <c r="L65" i="1"/>
  <c r="L74" i="1"/>
  <c r="R74" i="1"/>
  <c r="T74" i="1" s="1"/>
  <c r="U74" i="1" s="1"/>
  <c r="AA74" i="1"/>
  <c r="AC74" i="1" l="1"/>
  <c r="AD74" i="1" s="1"/>
  <c r="T65" i="1"/>
  <c r="U65" i="1" s="1"/>
  <c r="AC65" i="1"/>
  <c r="AD65" i="1" s="1"/>
  <c r="R55" i="1" l="1"/>
  <c r="L55" i="1"/>
  <c r="AA55" i="1"/>
  <c r="R78" i="1"/>
  <c r="AA78" i="1"/>
  <c r="L78" i="1"/>
  <c r="AC78" i="1" l="1"/>
  <c r="AD78" i="1" s="1"/>
  <c r="T78" i="1"/>
  <c r="U78" i="1" s="1"/>
  <c r="AC55" i="1"/>
  <c r="AD55" i="1" s="1"/>
  <c r="T55" i="1"/>
  <c r="U55" i="1" s="1"/>
  <c r="AA57" i="1" l="1"/>
  <c r="R57" i="1"/>
  <c r="L57" i="1"/>
  <c r="R56" i="1"/>
  <c r="L56" i="1"/>
  <c r="AA56" i="1"/>
  <c r="T57" i="1" l="1"/>
  <c r="U57" i="1" s="1"/>
  <c r="AC57" i="1"/>
  <c r="AD57" i="1" s="1"/>
  <c r="AC56" i="1"/>
  <c r="AD56" i="1" s="1"/>
  <c r="T56" i="1"/>
  <c r="U56" i="1" s="1"/>
  <c r="AA29" i="1" l="1"/>
  <c r="R29" i="1"/>
  <c r="L29" i="1"/>
  <c r="R54" i="1"/>
  <c r="L54" i="1"/>
  <c r="AA54" i="1"/>
  <c r="AC54" i="1" l="1"/>
  <c r="AD54" i="1" s="1"/>
  <c r="T29" i="1"/>
  <c r="U29" i="1" s="1"/>
  <c r="T54" i="1"/>
  <c r="U54" i="1" s="1"/>
  <c r="AC29" i="1"/>
  <c r="AD29" i="1" s="1"/>
  <c r="L22" i="1" l="1"/>
  <c r="AA22" i="1"/>
  <c r="R22" i="1"/>
  <c r="AA77" i="1"/>
  <c r="R77" i="1"/>
  <c r="L77" i="1"/>
  <c r="T77" i="1" l="1"/>
  <c r="U77" i="1" s="1"/>
  <c r="T22" i="1"/>
  <c r="U22" i="1" s="1"/>
  <c r="AC22" i="1"/>
  <c r="AD22" i="1" s="1"/>
  <c r="AC77" i="1"/>
  <c r="AD77" i="1" s="1"/>
  <c r="R19" i="1"/>
  <c r="L19" i="1"/>
  <c r="AA19" i="1"/>
  <c r="AC19" i="1" l="1"/>
  <c r="AD19" i="1" s="1"/>
  <c r="T19" i="1"/>
  <c r="U19" i="1" s="1"/>
  <c r="L26" i="1" l="1"/>
  <c r="R26" i="1"/>
  <c r="AA26" i="1"/>
  <c r="AA61" i="1"/>
  <c r="R61" i="1"/>
  <c r="L61" i="1"/>
  <c r="T26" i="1" l="1"/>
  <c r="U26" i="1" s="1"/>
  <c r="AC26" i="1"/>
  <c r="AD26" i="1" s="1"/>
  <c r="T61" i="1"/>
  <c r="U61" i="1" s="1"/>
  <c r="AC61" i="1"/>
  <c r="AD61" i="1" s="1"/>
  <c r="AA53" i="1"/>
  <c r="R53" i="1"/>
  <c r="L53" i="1"/>
  <c r="T53" i="1" l="1"/>
  <c r="U53" i="1" s="1"/>
  <c r="AC53" i="1"/>
  <c r="AD53" i="1" s="1"/>
  <c r="AA83" i="1"/>
  <c r="L83" i="1"/>
  <c r="R83" i="1"/>
  <c r="T83" i="1" l="1"/>
  <c r="U83" i="1" s="1"/>
  <c r="AC83" i="1"/>
  <c r="AD83" i="1" s="1"/>
  <c r="AI35" i="1" l="1"/>
  <c r="AI29" i="1"/>
  <c r="AI55" i="1"/>
  <c r="AI25" i="1"/>
  <c r="AI11" i="1"/>
  <c r="AI61" i="1"/>
  <c r="AI71" i="1"/>
  <c r="AI19" i="1" l="1"/>
  <c r="AJ61" i="1"/>
  <c r="AL61" i="1" s="1"/>
  <c r="AM61" i="1" s="1"/>
  <c r="AK61" i="1"/>
  <c r="AK11" i="1"/>
  <c r="AJ11" i="1"/>
  <c r="AL11" i="1" s="1"/>
  <c r="AM11" i="1" s="1"/>
  <c r="AJ25" i="1"/>
  <c r="AL25" i="1" s="1"/>
  <c r="AM25" i="1" s="1"/>
  <c r="AK25" i="1"/>
  <c r="AJ29" i="1"/>
  <c r="AL29" i="1" s="1"/>
  <c r="AM29" i="1" s="1"/>
  <c r="AK29" i="1"/>
  <c r="AJ35" i="1"/>
  <c r="AL35" i="1" s="1"/>
  <c r="AM35" i="1" s="1"/>
  <c r="AK35" i="1"/>
  <c r="AJ71" i="1"/>
  <c r="AL71" i="1" s="1"/>
  <c r="AM71" i="1" s="1"/>
  <c r="AK71" i="1"/>
  <c r="AJ55" i="1"/>
  <c r="AL55" i="1" s="1"/>
  <c r="AM55" i="1" s="1"/>
  <c r="AK55" i="1"/>
  <c r="AI77" i="1"/>
  <c r="AI34" i="1"/>
  <c r="AI54" i="1"/>
  <c r="AI26" i="1"/>
  <c r="AI10" i="1"/>
  <c r="AI27" i="1"/>
  <c r="AI64" i="1"/>
  <c r="AI67" i="1"/>
  <c r="AI9" i="1"/>
  <c r="AI20" i="1"/>
  <c r="AI41" i="1"/>
  <c r="AI57" i="1"/>
  <c r="AI12" i="1"/>
  <c r="AI62" i="1"/>
  <c r="AI69" i="1"/>
  <c r="AI66" i="1"/>
  <c r="AI43" i="1"/>
  <c r="AI78" i="1"/>
  <c r="AI39" i="1"/>
  <c r="AI49" i="1"/>
  <c r="AI40" i="1"/>
  <c r="AI17" i="1"/>
  <c r="AI42" i="1"/>
  <c r="AI36" i="1"/>
  <c r="AI13" i="1"/>
  <c r="AI45" i="1"/>
  <c r="AI76" i="1"/>
  <c r="AI53" i="1"/>
  <c r="AI75" i="1"/>
  <c r="AI74" i="1"/>
  <c r="AI56" i="1"/>
  <c r="AI22" i="1"/>
  <c r="AI38" i="1"/>
  <c r="AI33" i="1"/>
  <c r="AI14" i="1"/>
  <c r="AI81" i="1"/>
  <c r="AI50" i="1"/>
  <c r="AI21" i="1"/>
  <c r="AI47" i="1"/>
  <c r="AI68" i="1"/>
  <c r="AI79" i="1" l="1"/>
  <c r="AJ79" i="1" s="1"/>
  <c r="AL79" i="1" s="1"/>
  <c r="AM79" i="1" s="1"/>
  <c r="AI58" i="1"/>
  <c r="AJ58" i="1" s="1"/>
  <c r="AL58" i="1" s="1"/>
  <c r="AM58" i="1" s="1"/>
  <c r="AI15" i="1"/>
  <c r="AJ19" i="1"/>
  <c r="AL19" i="1" s="1"/>
  <c r="AM19" i="1" s="1"/>
  <c r="AI44" i="1"/>
  <c r="AK19" i="1"/>
  <c r="AK22" i="1"/>
  <c r="AJ22" i="1"/>
  <c r="AL22" i="1" s="1"/>
  <c r="AM22" i="1" s="1"/>
  <c r="AJ17" i="1"/>
  <c r="AL17" i="1" s="1"/>
  <c r="AM17" i="1" s="1"/>
  <c r="AK17" i="1"/>
  <c r="AK56" i="1"/>
  <c r="AJ56" i="1"/>
  <c r="AL56" i="1" s="1"/>
  <c r="AM56" i="1" s="1"/>
  <c r="AK76" i="1"/>
  <c r="AJ76" i="1"/>
  <c r="AL76" i="1" s="1"/>
  <c r="AM76" i="1" s="1"/>
  <c r="AJ36" i="1"/>
  <c r="AL36" i="1" s="1"/>
  <c r="AM36" i="1" s="1"/>
  <c r="AK36" i="1"/>
  <c r="AJ39" i="1"/>
  <c r="AL39" i="1" s="1"/>
  <c r="AM39" i="1" s="1"/>
  <c r="AK39" i="1"/>
  <c r="AJ66" i="1"/>
  <c r="AL66" i="1" s="1"/>
  <c r="AM66" i="1" s="1"/>
  <c r="AK66" i="1"/>
  <c r="AK20" i="1"/>
  <c r="AJ20" i="1"/>
  <c r="AL20" i="1" s="1"/>
  <c r="AM20" i="1" s="1"/>
  <c r="AK64" i="1"/>
  <c r="AJ64" i="1"/>
  <c r="AL64" i="1" s="1"/>
  <c r="AM64" i="1" s="1"/>
  <c r="AJ54" i="1"/>
  <c r="AL54" i="1" s="1"/>
  <c r="AM54" i="1" s="1"/>
  <c r="AK54" i="1"/>
  <c r="AK33" i="1"/>
  <c r="AJ33" i="1"/>
  <c r="AL33" i="1" s="1"/>
  <c r="AM33" i="1" s="1"/>
  <c r="AJ49" i="1"/>
  <c r="AL49" i="1" s="1"/>
  <c r="AM49" i="1" s="1"/>
  <c r="AK49" i="1"/>
  <c r="AJ53" i="1"/>
  <c r="AL53" i="1" s="1"/>
  <c r="AM53" i="1" s="1"/>
  <c r="AK53" i="1"/>
  <c r="AJ68" i="1"/>
  <c r="AL68" i="1" s="1"/>
  <c r="AM68" i="1" s="1"/>
  <c r="AK68" i="1"/>
  <c r="AK50" i="1"/>
  <c r="AJ50" i="1"/>
  <c r="AL50" i="1" s="1"/>
  <c r="AM50" i="1" s="1"/>
  <c r="AK40" i="1"/>
  <c r="AJ40" i="1"/>
  <c r="AL40" i="1" s="1"/>
  <c r="AM40" i="1" s="1"/>
  <c r="AK78" i="1"/>
  <c r="AJ78" i="1"/>
  <c r="AL78" i="1" s="1"/>
  <c r="AM78" i="1" s="1"/>
  <c r="AK69" i="1"/>
  <c r="AJ69" i="1"/>
  <c r="AL69" i="1" s="1"/>
  <c r="AM69" i="1" s="1"/>
  <c r="AJ57" i="1"/>
  <c r="AL57" i="1" s="1"/>
  <c r="AM57" i="1" s="1"/>
  <c r="AK57" i="1"/>
  <c r="AJ9" i="1"/>
  <c r="AL9" i="1" s="1"/>
  <c r="AM9" i="1" s="1"/>
  <c r="AK9" i="1"/>
  <c r="AK27" i="1"/>
  <c r="AJ27" i="1"/>
  <c r="AL27" i="1" s="1"/>
  <c r="AM27" i="1" s="1"/>
  <c r="AK10" i="1"/>
  <c r="AJ10" i="1"/>
  <c r="AL10" i="1" s="1"/>
  <c r="AM10" i="1" s="1"/>
  <c r="AJ34" i="1"/>
  <c r="AL34" i="1" s="1"/>
  <c r="AM34" i="1" s="1"/>
  <c r="AK34" i="1"/>
  <c r="AJ74" i="1"/>
  <c r="AL74" i="1" s="1"/>
  <c r="AM74" i="1" s="1"/>
  <c r="AK74" i="1"/>
  <c r="AJ45" i="1"/>
  <c r="AL45" i="1" s="1"/>
  <c r="AM45" i="1" s="1"/>
  <c r="AK45" i="1"/>
  <c r="AK42" i="1"/>
  <c r="AJ42" i="1"/>
  <c r="AL42" i="1" s="1"/>
  <c r="AM42" i="1" s="1"/>
  <c r="AK47" i="1"/>
  <c r="AJ47" i="1"/>
  <c r="AL47" i="1" s="1"/>
  <c r="AM47" i="1" s="1"/>
  <c r="AK81" i="1"/>
  <c r="AJ81" i="1"/>
  <c r="AL81" i="1" s="1"/>
  <c r="AM81" i="1" s="1"/>
  <c r="AJ38" i="1"/>
  <c r="AL38" i="1" s="1"/>
  <c r="AM38" i="1" s="1"/>
  <c r="AK38" i="1"/>
  <c r="AJ75" i="1"/>
  <c r="AL75" i="1" s="1"/>
  <c r="AM75" i="1" s="1"/>
  <c r="AK75" i="1"/>
  <c r="AK43" i="1"/>
  <c r="AJ43" i="1"/>
  <c r="AL43" i="1" s="1"/>
  <c r="AM43" i="1" s="1"/>
  <c r="AJ62" i="1"/>
  <c r="AL62" i="1" s="1"/>
  <c r="AM62" i="1" s="1"/>
  <c r="AK62" i="1"/>
  <c r="AJ12" i="1"/>
  <c r="AL12" i="1" s="1"/>
  <c r="AM12" i="1" s="1"/>
  <c r="AK12" i="1"/>
  <c r="AJ41" i="1"/>
  <c r="AL41" i="1" s="1"/>
  <c r="AM41" i="1" s="1"/>
  <c r="AK41" i="1"/>
  <c r="AK67" i="1"/>
  <c r="AJ67" i="1"/>
  <c r="AL67" i="1" s="1"/>
  <c r="AM67" i="1" s="1"/>
  <c r="AK26" i="1"/>
  <c r="AJ26" i="1"/>
  <c r="AL26" i="1" s="1"/>
  <c r="AM26" i="1" s="1"/>
  <c r="AK77" i="1"/>
  <c r="AJ77" i="1"/>
  <c r="AL77" i="1" s="1"/>
  <c r="AM77" i="1" s="1"/>
  <c r="AI32" i="1"/>
  <c r="AJ13" i="1"/>
  <c r="AL13" i="1" s="1"/>
  <c r="AM13" i="1" s="1"/>
  <c r="AK13" i="1"/>
  <c r="AJ21" i="1"/>
  <c r="AL21" i="1" s="1"/>
  <c r="AM21" i="1" s="1"/>
  <c r="AK21" i="1"/>
  <c r="AK14" i="1"/>
  <c r="AJ14" i="1"/>
  <c r="AL14" i="1" s="1"/>
  <c r="AM14" i="1" s="1"/>
  <c r="AI18" i="1"/>
  <c r="AI23" i="1" s="1"/>
  <c r="AI46" i="1"/>
  <c r="AI60" i="1"/>
  <c r="AI70" i="1"/>
  <c r="AI28" i="1"/>
  <c r="AI30" i="1" s="1"/>
  <c r="AI48" i="1"/>
  <c r="AI63" i="1"/>
  <c r="AJ15" i="1" l="1"/>
  <c r="AL15" i="1" s="1"/>
  <c r="AM15" i="1" s="1"/>
  <c r="AK79" i="1"/>
  <c r="AK58" i="1"/>
  <c r="AJ23" i="1"/>
  <c r="AL23" i="1" s="1"/>
  <c r="AM23" i="1" s="1"/>
  <c r="AJ30" i="1"/>
  <c r="AL30" i="1" s="1"/>
  <c r="AM30" i="1" s="1"/>
  <c r="AK15" i="1"/>
  <c r="AK44" i="1"/>
  <c r="AJ44" i="1"/>
  <c r="AL44" i="1" s="1"/>
  <c r="AM44" i="1" s="1"/>
  <c r="AK32" i="1"/>
  <c r="AJ32" i="1"/>
  <c r="AL32" i="1" s="1"/>
  <c r="AM32" i="1" s="1"/>
  <c r="AK48" i="1"/>
  <c r="AJ48" i="1"/>
  <c r="AL48" i="1" s="1"/>
  <c r="AM48" i="1" s="1"/>
  <c r="AK60" i="1"/>
  <c r="AJ60" i="1"/>
  <c r="AL60" i="1" s="1"/>
  <c r="AM60" i="1" s="1"/>
  <c r="AI65" i="1"/>
  <c r="AI72" i="1" s="1"/>
  <c r="AJ72" i="1" s="1"/>
  <c r="AL72" i="1" s="1"/>
  <c r="AM72" i="1" s="1"/>
  <c r="AJ28" i="1"/>
  <c r="AL28" i="1" s="1"/>
  <c r="AM28" i="1" s="1"/>
  <c r="AK28" i="1"/>
  <c r="AK30" i="1" s="1"/>
  <c r="AJ46" i="1"/>
  <c r="AL46" i="1" s="1"/>
  <c r="AM46" i="1" s="1"/>
  <c r="AK46" i="1"/>
  <c r="AJ63" i="1"/>
  <c r="AL63" i="1" s="1"/>
  <c r="AM63" i="1" s="1"/>
  <c r="AK63" i="1"/>
  <c r="AK70" i="1"/>
  <c r="AJ70" i="1"/>
  <c r="AL70" i="1" s="1"/>
  <c r="AM70" i="1" s="1"/>
  <c r="AK18" i="1"/>
  <c r="AK23" i="1" s="1"/>
  <c r="AJ18" i="1"/>
  <c r="AL18" i="1" s="1"/>
  <c r="AM18" i="1" s="1"/>
  <c r="AK65" i="1" l="1"/>
  <c r="AK72" i="1" s="1"/>
  <c r="AJ65" i="1"/>
  <c r="AL65" i="1" s="1"/>
  <c r="AM65" i="1" s="1"/>
  <c r="AI37" i="1"/>
  <c r="AI51" i="1" s="1"/>
  <c r="AJ51" i="1" l="1"/>
  <c r="AL51" i="1" s="1"/>
  <c r="AM51" i="1" s="1"/>
  <c r="AI83" i="1"/>
  <c r="AJ37" i="1"/>
  <c r="AL37" i="1" s="1"/>
  <c r="AM37" i="1" s="1"/>
  <c r="AK37" i="1"/>
  <c r="AK51" i="1" s="1"/>
  <c r="AK83" i="1" s="1"/>
  <c r="AJ83" i="1" l="1"/>
  <c r="AL83" i="1" s="1"/>
  <c r="AM83" i="1" s="1"/>
</calcChain>
</file>

<file path=xl/sharedStrings.xml><?xml version="1.0" encoding="utf-8"?>
<sst xmlns="http://schemas.openxmlformats.org/spreadsheetml/2006/main" count="333" uniqueCount="106">
  <si>
    <t>MFG 0.0%</t>
  </si>
  <si>
    <t>Base</t>
  </si>
  <si>
    <t>Minimum</t>
  </si>
  <si>
    <t>MFG -0.5%</t>
  </si>
  <si>
    <t>Capping</t>
  </si>
  <si>
    <t>Formula</t>
  </si>
  <si>
    <t>Per Pupil</t>
  </si>
  <si>
    <t>2025/26</t>
  </si>
  <si>
    <t>Allocation</t>
  </si>
  <si>
    <t>@ 0.0%</t>
  </si>
  <si>
    <t>Uplift</t>
  </si>
  <si>
    <t>@ -0.5%</t>
  </si>
  <si>
    <t>fte</t>
  </si>
  <si>
    <t>%</t>
  </si>
  <si>
    <t>£</t>
  </si>
  <si>
    <t>£/pupil</t>
  </si>
  <si>
    <t>Original</t>
  </si>
  <si>
    <t>Pupil</t>
  </si>
  <si>
    <t>Numbers</t>
  </si>
  <si>
    <t>2025/26 Original Allocation</t>
  </si>
  <si>
    <t>Version 1</t>
  </si>
  <si>
    <t>Allocations</t>
  </si>
  <si>
    <t>0.5% Top Slice - Version 1 (No MPPL Adjustment)</t>
  </si>
  <si>
    <t>Variations From</t>
  </si>
  <si>
    <t>0.5% Top Slice - Version 1a (V1 with -0.5% MFG)</t>
  </si>
  <si>
    <t>Version 1a</t>
  </si>
  <si>
    <t>0.5% Top Slice - Version 2 (With MPPL Adjustment)</t>
  </si>
  <si>
    <t>Version 2</t>
  </si>
  <si>
    <t>P</t>
  </si>
  <si>
    <t>S</t>
  </si>
  <si>
    <t>L</t>
  </si>
  <si>
    <t>M</t>
  </si>
  <si>
    <t>ANNEX 2</t>
  </si>
  <si>
    <t>Acomb</t>
  </si>
  <si>
    <t>Badger Hill</t>
  </si>
  <si>
    <t>Bishopthorpe Infant</t>
  </si>
  <si>
    <t>Burton Green</t>
  </si>
  <si>
    <t>Carr Infant</t>
  </si>
  <si>
    <t>Carr Junior</t>
  </si>
  <si>
    <t>Clifton Green</t>
  </si>
  <si>
    <t>Clifton With Rawcliffe</t>
  </si>
  <si>
    <t>Copmanthorpe</t>
  </si>
  <si>
    <t>Dringhouses</t>
  </si>
  <si>
    <t>Dunnington</t>
  </si>
  <si>
    <t>Elvington</t>
  </si>
  <si>
    <t>Fishergate</t>
  </si>
  <si>
    <t>Haxby Road</t>
  </si>
  <si>
    <t>Headlands</t>
  </si>
  <si>
    <t>Hempland</t>
  </si>
  <si>
    <t>Heworth</t>
  </si>
  <si>
    <t>Hob Moor</t>
  </si>
  <si>
    <t>Knavesmire</t>
  </si>
  <si>
    <t>Lakeside</t>
  </si>
  <si>
    <t>Lord Deramore's</t>
  </si>
  <si>
    <t>Archbishop of York's</t>
  </si>
  <si>
    <t>Naburn</t>
  </si>
  <si>
    <t>New Earswick</t>
  </si>
  <si>
    <t>Osbaldwick</t>
  </si>
  <si>
    <t>Our Lady Queen of Martyrs</t>
  </si>
  <si>
    <t>Park Grove</t>
  </si>
  <si>
    <t>Poppleton Ousebank</t>
  </si>
  <si>
    <t>Poppleton Road</t>
  </si>
  <si>
    <t>Ralph Butterfield</t>
  </si>
  <si>
    <t>Robert Wilkinson</t>
  </si>
  <si>
    <t>Rufforth</t>
  </si>
  <si>
    <t>Scarcroft</t>
  </si>
  <si>
    <t>Skelton</t>
  </si>
  <si>
    <t>St Aelred's</t>
  </si>
  <si>
    <t>St Barnabas'</t>
  </si>
  <si>
    <t>St George's</t>
  </si>
  <si>
    <t>St Lawrence's</t>
  </si>
  <si>
    <t>St Mary's</t>
  </si>
  <si>
    <t>St Oswald's</t>
  </si>
  <si>
    <t>St Paul's</t>
  </si>
  <si>
    <t>St Wilfrid's</t>
  </si>
  <si>
    <t>Stockton-on-the-Forest</t>
  </si>
  <si>
    <t>Tang Hall</t>
  </si>
  <si>
    <t>Westfield</t>
  </si>
  <si>
    <t>Wheldrake with Thorganby</t>
  </si>
  <si>
    <t>Wigginton</t>
  </si>
  <si>
    <t>Woodthorpe</t>
  </si>
  <si>
    <t>Yearsley Grove</t>
  </si>
  <si>
    <t>All Saints</t>
  </si>
  <si>
    <t>Archbishop Holgate's</t>
  </si>
  <si>
    <t>Fulford</t>
  </si>
  <si>
    <t>Joseph Rowntree</t>
  </si>
  <si>
    <t>Manor</t>
  </si>
  <si>
    <t>Millthorpe</t>
  </si>
  <si>
    <t>Vale of York</t>
  </si>
  <si>
    <t>York High</t>
  </si>
  <si>
    <t>H</t>
  </si>
  <si>
    <t>N</t>
  </si>
  <si>
    <t>T</t>
  </si>
  <si>
    <t>E</t>
  </si>
  <si>
    <t>X</t>
  </si>
  <si>
    <t>Excel Learning Trust</t>
  </si>
  <si>
    <t>Hope Sentamu Learning Trust</t>
  </si>
  <si>
    <t>Ebor Academy Trust</t>
  </si>
  <si>
    <t>Local Authority Maintained</t>
  </si>
  <si>
    <t>Nicholas Postgate Catholic Academy Trust</t>
  </si>
  <si>
    <t>Pathfinder Multi Academy Trust</t>
  </si>
  <si>
    <t>South York Multi Academy Trust</t>
  </si>
  <si>
    <t>The Education Alliance</t>
  </si>
  <si>
    <t>Huntington Primary</t>
  </si>
  <si>
    <t>Huntington Secondary</t>
  </si>
  <si>
    <t>All Schools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</si>
</sst>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_-* #,##0_-;\-* #,##0_-;_-* &quot;-&quot;??_-;_-@_-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164" fontId="2" fillId="0" borderId="0" xfId="2" quotePrefix="1" applyNumberFormat="1" applyFont="1" applyFill="1" applyBorder="1" applyAlignment="1">
      <alignment horizontal="center"/>
    </xf>
    <xf numFmtId="10" fontId="2" fillId="0" borderId="0" xfId="2" quotePrefix="1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9" fontId="2" fillId="0" borderId="4" xfId="2" quotePrefix="1" applyFont="1" applyFill="1" applyBorder="1" applyAlignment="1">
      <alignment horizontal="center"/>
    </xf>
    <xf numFmtId="9" fontId="2" fillId="0" borderId="0" xfId="2" quotePrefix="1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10" fontId="2" fillId="0" borderId="5" xfId="0" quotePrefix="1" applyNumberFormat="1" applyFont="1" applyBorder="1" applyAlignment="1">
      <alignment horizontal="center"/>
    </xf>
    <xf numFmtId="0" fontId="4" fillId="0" borderId="0" xfId="0" applyFont="1"/>
    <xf numFmtId="165" fontId="3" fillId="0" borderId="10" xfId="1" applyNumberFormat="1" applyFont="1" applyFill="1" applyBorder="1"/>
    <xf numFmtId="165" fontId="3" fillId="0" borderId="4" xfId="0" applyNumberFormat="1" applyFont="1" applyBorder="1"/>
    <xf numFmtId="165" fontId="3" fillId="0" borderId="0" xfId="0" applyNumberFormat="1" applyFont="1"/>
    <xf numFmtId="165" fontId="3" fillId="0" borderId="5" xfId="0" applyNumberFormat="1" applyFont="1" applyBorder="1"/>
    <xf numFmtId="165" fontId="3" fillId="0" borderId="4" xfId="1" applyNumberFormat="1" applyFont="1" applyFill="1" applyBorder="1"/>
    <xf numFmtId="10" fontId="3" fillId="0" borderId="5" xfId="2" applyNumberFormat="1" applyFont="1" applyFill="1" applyBorder="1"/>
    <xf numFmtId="43" fontId="3" fillId="0" borderId="0" xfId="1" applyFont="1" applyFill="1" applyBorder="1"/>
    <xf numFmtId="166" fontId="2" fillId="0" borderId="0" xfId="1" applyNumberFormat="1" applyFont="1" applyFill="1" applyBorder="1"/>
    <xf numFmtId="166" fontId="3" fillId="0" borderId="0" xfId="1" applyNumberFormat="1" applyFont="1" applyFill="1" applyBorder="1"/>
    <xf numFmtId="10" fontId="3" fillId="0" borderId="0" xfId="2" applyNumberFormat="1" applyFont="1" applyFill="1" applyBorder="1"/>
    <xf numFmtId="165" fontId="2" fillId="0" borderId="11" xfId="0" applyNumberFormat="1" applyFont="1" applyBorder="1"/>
    <xf numFmtId="165" fontId="2" fillId="0" borderId="6" xfId="0" applyNumberFormat="1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10" fontId="2" fillId="0" borderId="8" xfId="2" applyNumberFormat="1" applyFont="1" applyFill="1" applyBorder="1"/>
    <xf numFmtId="10" fontId="3" fillId="0" borderId="0" xfId="0" applyNumberFormat="1" applyFont="1"/>
    <xf numFmtId="0" fontId="2" fillId="0" borderId="4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5" fillId="0" borderId="12" xfId="2" quotePrefix="1" applyNumberFormat="1" applyFont="1" applyFill="1" applyBorder="1" applyAlignment="1">
      <alignment horizontal="right" vertical="center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165" fontId="2" fillId="0" borderId="13" xfId="1" applyNumberFormat="1" applyFont="1" applyFill="1" applyBorder="1"/>
    <xf numFmtId="0" fontId="2" fillId="0" borderId="0" xfId="0" applyFont="1"/>
    <xf numFmtId="165" fontId="2" fillId="0" borderId="15" xfId="0" applyNumberFormat="1" applyFont="1" applyBorder="1"/>
    <xf numFmtId="165" fontId="2" fillId="0" borderId="14" xfId="0" applyNumberFormat="1" applyFont="1" applyBorder="1"/>
    <xf numFmtId="165" fontId="2" fillId="0" borderId="16" xfId="0" applyNumberFormat="1" applyFont="1" applyBorder="1"/>
    <xf numFmtId="165" fontId="2" fillId="0" borderId="15" xfId="1" applyNumberFormat="1" applyFont="1" applyFill="1" applyBorder="1"/>
    <xf numFmtId="165" fontId="2" fillId="0" borderId="14" xfId="1" applyNumberFormat="1" applyFont="1" applyFill="1" applyBorder="1"/>
    <xf numFmtId="10" fontId="2" fillId="0" borderId="16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6CB6-90D2-470C-8017-96E6FCA01628}">
  <sheetPr>
    <pageSetUpPr fitToPage="1"/>
  </sheetPr>
  <dimension ref="A1:AM84"/>
  <sheetViews>
    <sheetView tabSelected="1" zoomScale="75" zoomScaleNormal="75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RowHeight="15" x14ac:dyDescent="0.25"/>
  <cols>
    <col min="1" max="1" width="0.7265625" style="2" customWidth="1"/>
    <col min="2" max="2" width="22.1796875" style="2" customWidth="1"/>
    <col min="3" max="3" width="2" style="2" hidden="1" customWidth="1"/>
    <col min="4" max="5" width="2.36328125" style="2" hidden="1" customWidth="1"/>
    <col min="6" max="6" width="8.54296875" style="2" bestFit="1" customWidth="1"/>
    <col min="7" max="7" width="0.7265625" style="2" customWidth="1"/>
    <col min="8" max="8" width="12.1796875" style="2" hidden="1" customWidth="1"/>
    <col min="9" max="9" width="10.1796875" style="2" hidden="1" customWidth="1"/>
    <col min="10" max="10" width="9.54296875" style="2" hidden="1" customWidth="1"/>
    <col min="11" max="11" width="12.1796875" style="2" bestFit="1" customWidth="1"/>
    <col min="12" max="12" width="7.6328125" style="2" bestFit="1" customWidth="1"/>
    <col min="13" max="13" width="0.7265625" style="2" customWidth="1"/>
    <col min="14" max="14" width="12.1796875" style="2" hidden="1" customWidth="1"/>
    <col min="15" max="15" width="10.1796875" style="2" hidden="1" customWidth="1"/>
    <col min="16" max="16" width="9.54296875" style="2" hidden="1" customWidth="1"/>
    <col min="17" max="17" width="12.1796875" style="2" bestFit="1" customWidth="1"/>
    <col min="18" max="18" width="7.6328125" style="2" bestFit="1" customWidth="1"/>
    <col min="19" max="19" width="10.6328125" style="2" customWidth="1"/>
    <col min="20" max="20" width="6.54296875" style="2" bestFit="1" customWidth="1"/>
    <col min="21" max="21" width="7.6328125" style="32" customWidth="1"/>
    <col min="22" max="22" width="0.7265625" style="2" customWidth="1"/>
    <col min="23" max="23" width="12.1796875" style="2" hidden="1" customWidth="1"/>
    <col min="24" max="25" width="10.1796875" style="2" hidden="1" customWidth="1"/>
    <col min="26" max="26" width="12.1796875" style="2" hidden="1" customWidth="1"/>
    <col min="27" max="27" width="7.6328125" style="2" hidden="1" customWidth="1"/>
    <col min="28" max="28" width="9.26953125" style="2" hidden="1" customWidth="1"/>
    <col min="29" max="29" width="6.54296875" style="2" hidden="1" customWidth="1"/>
    <col min="30" max="30" width="6.6328125" style="32" hidden="1" customWidth="1"/>
    <col min="31" max="31" width="0.7265625" style="2" hidden="1" customWidth="1"/>
    <col min="32" max="32" width="12.1796875" style="2" hidden="1" customWidth="1"/>
    <col min="33" max="34" width="10.1796875" style="2" hidden="1" customWidth="1"/>
    <col min="35" max="35" width="12.1796875" style="2" bestFit="1" customWidth="1"/>
    <col min="36" max="36" width="7.6328125" style="2" bestFit="1" customWidth="1"/>
    <col min="37" max="37" width="10.6328125" style="2" customWidth="1"/>
    <col min="38" max="38" width="6.54296875" style="2" bestFit="1" customWidth="1"/>
    <col min="39" max="39" width="7.6328125" style="2" customWidth="1"/>
    <col min="40" max="40" width="0.81640625" style="2" customWidth="1"/>
    <col min="41" max="16384" width="8.7265625" style="2"/>
  </cols>
  <sheetData>
    <row r="1" spans="1:39" ht="4.95" customHeight="1" x14ac:dyDescent="0.3">
      <c r="A1" s="1"/>
      <c r="S1" s="3"/>
      <c r="T1" s="3"/>
      <c r="U1" s="4"/>
      <c r="AB1" s="3"/>
      <c r="AC1" s="3"/>
      <c r="AD1" s="4"/>
      <c r="AK1" s="3"/>
      <c r="AL1" s="3"/>
      <c r="AM1" s="3"/>
    </row>
    <row r="2" spans="1:39" ht="25.05" customHeight="1" thickBot="1" x14ac:dyDescent="0.35">
      <c r="A2" s="1"/>
      <c r="S2" s="3"/>
      <c r="T2" s="3"/>
      <c r="U2" s="4"/>
      <c r="AB2" s="3"/>
      <c r="AC2" s="3"/>
      <c r="AD2" s="4"/>
      <c r="AK2" s="43" t="s">
        <v>32</v>
      </c>
      <c r="AL2" s="43"/>
      <c r="AM2" s="43"/>
    </row>
    <row r="3" spans="1:39" ht="15" customHeight="1" x14ac:dyDescent="0.3">
      <c r="A3" s="5"/>
      <c r="F3" s="6" t="s">
        <v>7</v>
      </c>
      <c r="H3" s="7" t="s">
        <v>1</v>
      </c>
      <c r="I3" s="8" t="s">
        <v>2</v>
      </c>
      <c r="J3" s="8" t="s">
        <v>0</v>
      </c>
      <c r="K3" s="41" t="s">
        <v>7</v>
      </c>
      <c r="L3" s="42"/>
      <c r="N3" s="7" t="s">
        <v>1</v>
      </c>
      <c r="O3" s="8" t="s">
        <v>2</v>
      </c>
      <c r="P3" s="8" t="s">
        <v>0</v>
      </c>
      <c r="Q3" s="41" t="s">
        <v>22</v>
      </c>
      <c r="R3" s="44"/>
      <c r="S3" s="44"/>
      <c r="T3" s="44"/>
      <c r="U3" s="45"/>
      <c r="W3" s="7" t="s">
        <v>1</v>
      </c>
      <c r="X3" s="8" t="s">
        <v>2</v>
      </c>
      <c r="Y3" s="8" t="s">
        <v>3</v>
      </c>
      <c r="Z3" s="41" t="s">
        <v>24</v>
      </c>
      <c r="AA3" s="44"/>
      <c r="AB3" s="44"/>
      <c r="AC3" s="44"/>
      <c r="AD3" s="45"/>
      <c r="AF3" s="7" t="s">
        <v>1</v>
      </c>
      <c r="AG3" s="8" t="s">
        <v>2</v>
      </c>
      <c r="AH3" s="8" t="s">
        <v>3</v>
      </c>
      <c r="AI3" s="41" t="s">
        <v>26</v>
      </c>
      <c r="AJ3" s="44"/>
      <c r="AK3" s="44"/>
      <c r="AL3" s="44"/>
      <c r="AM3" s="45"/>
    </row>
    <row r="4" spans="1:39" ht="15.6" x14ac:dyDescent="0.3">
      <c r="A4" s="5"/>
      <c r="F4" s="9" t="s">
        <v>17</v>
      </c>
      <c r="H4" s="10" t="s">
        <v>5</v>
      </c>
      <c r="I4" s="11" t="s">
        <v>6</v>
      </c>
      <c r="J4" s="11" t="s">
        <v>4</v>
      </c>
      <c r="K4" s="36" t="s">
        <v>16</v>
      </c>
      <c r="L4" s="37"/>
      <c r="N4" s="10" t="s">
        <v>5</v>
      </c>
      <c r="O4" s="11" t="s">
        <v>6</v>
      </c>
      <c r="P4" s="11" t="s">
        <v>4</v>
      </c>
      <c r="Q4" s="36" t="s">
        <v>20</v>
      </c>
      <c r="R4" s="37"/>
      <c r="S4" s="38" t="s">
        <v>23</v>
      </c>
      <c r="T4" s="39"/>
      <c r="U4" s="40"/>
      <c r="W4" s="10" t="s">
        <v>5</v>
      </c>
      <c r="X4" s="11" t="s">
        <v>6</v>
      </c>
      <c r="Y4" s="11" t="s">
        <v>4</v>
      </c>
      <c r="Z4" s="36" t="s">
        <v>25</v>
      </c>
      <c r="AA4" s="37"/>
      <c r="AB4" s="38" t="s">
        <v>23</v>
      </c>
      <c r="AC4" s="39"/>
      <c r="AD4" s="40"/>
      <c r="AF4" s="10" t="s">
        <v>5</v>
      </c>
      <c r="AG4" s="11" t="s">
        <v>6</v>
      </c>
      <c r="AH4" s="11" t="s">
        <v>4</v>
      </c>
      <c r="AI4" s="36" t="s">
        <v>27</v>
      </c>
      <c r="AJ4" s="37"/>
      <c r="AK4" s="38" t="s">
        <v>23</v>
      </c>
      <c r="AL4" s="39"/>
      <c r="AM4" s="40"/>
    </row>
    <row r="5" spans="1:39" ht="15.6" x14ac:dyDescent="0.3">
      <c r="A5" s="5"/>
      <c r="F5" s="12" t="s">
        <v>18</v>
      </c>
      <c r="H5" s="10" t="s">
        <v>8</v>
      </c>
      <c r="I5" s="11" t="s">
        <v>10</v>
      </c>
      <c r="J5" s="11" t="s">
        <v>9</v>
      </c>
      <c r="K5" s="36" t="s">
        <v>21</v>
      </c>
      <c r="L5" s="37"/>
      <c r="N5" s="10" t="s">
        <v>8</v>
      </c>
      <c r="O5" s="11" t="s">
        <v>10</v>
      </c>
      <c r="P5" s="11" t="s">
        <v>9</v>
      </c>
      <c r="Q5" s="36" t="s">
        <v>21</v>
      </c>
      <c r="R5" s="37"/>
      <c r="S5" s="38" t="s">
        <v>19</v>
      </c>
      <c r="T5" s="39"/>
      <c r="U5" s="40"/>
      <c r="W5" s="10" t="s">
        <v>8</v>
      </c>
      <c r="X5" s="11" t="s">
        <v>10</v>
      </c>
      <c r="Y5" s="11" t="s">
        <v>11</v>
      </c>
      <c r="Z5" s="36" t="s">
        <v>21</v>
      </c>
      <c r="AA5" s="37"/>
      <c r="AB5" s="38" t="s">
        <v>19</v>
      </c>
      <c r="AC5" s="39"/>
      <c r="AD5" s="40"/>
      <c r="AF5" s="10" t="s">
        <v>8</v>
      </c>
      <c r="AG5" s="11" t="s">
        <v>10</v>
      </c>
      <c r="AH5" s="11" t="s">
        <v>11</v>
      </c>
      <c r="AI5" s="36" t="s">
        <v>21</v>
      </c>
      <c r="AJ5" s="37"/>
      <c r="AK5" s="38" t="s">
        <v>19</v>
      </c>
      <c r="AL5" s="39"/>
      <c r="AM5" s="40"/>
    </row>
    <row r="6" spans="1:39" ht="15.6" x14ac:dyDescent="0.3">
      <c r="A6" s="5"/>
      <c r="F6" s="9" t="s">
        <v>12</v>
      </c>
      <c r="H6" s="13" t="s">
        <v>14</v>
      </c>
      <c r="I6" s="1" t="s">
        <v>14</v>
      </c>
      <c r="J6" s="1" t="s">
        <v>14</v>
      </c>
      <c r="K6" s="13" t="s">
        <v>14</v>
      </c>
      <c r="L6" s="14" t="s">
        <v>15</v>
      </c>
      <c r="N6" s="13" t="s">
        <v>14</v>
      </c>
      <c r="O6" s="1" t="s">
        <v>14</v>
      </c>
      <c r="P6" s="1" t="s">
        <v>14</v>
      </c>
      <c r="Q6" s="13" t="s">
        <v>14</v>
      </c>
      <c r="R6" s="14" t="s">
        <v>15</v>
      </c>
      <c r="S6" s="13" t="s">
        <v>14</v>
      </c>
      <c r="T6" s="1" t="s">
        <v>15</v>
      </c>
      <c r="U6" s="15" t="s">
        <v>13</v>
      </c>
      <c r="W6" s="13" t="s">
        <v>14</v>
      </c>
      <c r="X6" s="1" t="s">
        <v>14</v>
      </c>
      <c r="Y6" s="1" t="s">
        <v>14</v>
      </c>
      <c r="Z6" s="13" t="s">
        <v>14</v>
      </c>
      <c r="AA6" s="14" t="s">
        <v>15</v>
      </c>
      <c r="AB6" s="13" t="s">
        <v>14</v>
      </c>
      <c r="AC6" s="1" t="s">
        <v>15</v>
      </c>
      <c r="AD6" s="15" t="s">
        <v>13</v>
      </c>
      <c r="AF6" s="13" t="s">
        <v>14</v>
      </c>
      <c r="AG6" s="1" t="s">
        <v>14</v>
      </c>
      <c r="AH6" s="1" t="s">
        <v>14</v>
      </c>
      <c r="AI6" s="13" t="s">
        <v>14</v>
      </c>
      <c r="AJ6" s="14" t="s">
        <v>15</v>
      </c>
      <c r="AK6" s="13" t="s">
        <v>14</v>
      </c>
      <c r="AL6" s="1" t="s">
        <v>15</v>
      </c>
      <c r="AM6" s="14" t="s">
        <v>13</v>
      </c>
    </row>
    <row r="7" spans="1:39" ht="4.95" customHeight="1" x14ac:dyDescent="0.3">
      <c r="A7" s="5"/>
      <c r="F7" s="9"/>
      <c r="H7" s="13"/>
      <c r="I7" s="1"/>
      <c r="J7" s="1"/>
      <c r="K7" s="13"/>
      <c r="L7" s="14"/>
      <c r="N7" s="13"/>
      <c r="O7" s="1"/>
      <c r="P7" s="1"/>
      <c r="Q7" s="13"/>
      <c r="R7" s="14"/>
      <c r="S7" s="13"/>
      <c r="T7" s="1"/>
      <c r="U7" s="15"/>
      <c r="W7" s="13"/>
      <c r="X7" s="1"/>
      <c r="Y7" s="1"/>
      <c r="Z7" s="13"/>
      <c r="AA7" s="14"/>
      <c r="AB7" s="13"/>
      <c r="AC7" s="1"/>
      <c r="AD7" s="15"/>
      <c r="AF7" s="13"/>
      <c r="AG7" s="1"/>
      <c r="AH7" s="1"/>
      <c r="AI7" s="13"/>
      <c r="AJ7" s="14"/>
      <c r="AK7" s="13"/>
      <c r="AL7" s="1"/>
      <c r="AM7" s="14"/>
    </row>
    <row r="8" spans="1:39" ht="15" customHeight="1" x14ac:dyDescent="0.3">
      <c r="A8" s="5"/>
      <c r="B8" s="16" t="s">
        <v>97</v>
      </c>
      <c r="F8" s="9"/>
      <c r="H8" s="13"/>
      <c r="I8" s="1"/>
      <c r="J8" s="1"/>
      <c r="K8" s="13"/>
      <c r="L8" s="14"/>
      <c r="N8" s="13"/>
      <c r="O8" s="1"/>
      <c r="P8" s="1"/>
      <c r="Q8" s="13"/>
      <c r="R8" s="14"/>
      <c r="S8" s="13"/>
      <c r="T8" s="1"/>
      <c r="U8" s="15"/>
      <c r="W8" s="13"/>
      <c r="X8" s="1"/>
      <c r="Y8" s="1"/>
      <c r="Z8" s="13"/>
      <c r="AA8" s="14"/>
      <c r="AB8" s="13"/>
      <c r="AC8" s="1"/>
      <c r="AD8" s="15"/>
      <c r="AF8" s="13"/>
      <c r="AG8" s="1"/>
      <c r="AH8" s="1"/>
      <c r="AI8" s="13"/>
      <c r="AJ8" s="14"/>
      <c r="AK8" s="13"/>
      <c r="AL8" s="1"/>
      <c r="AM8" s="14"/>
    </row>
    <row r="9" spans="1:39" x14ac:dyDescent="0.25">
      <c r="B9" s="2" t="s">
        <v>46</v>
      </c>
      <c r="C9" s="2" t="s">
        <v>28</v>
      </c>
      <c r="D9" s="2" t="s">
        <v>31</v>
      </c>
      <c r="E9" s="2" t="s">
        <v>93</v>
      </c>
      <c r="F9" s="17">
        <v>233</v>
      </c>
      <c r="H9" s="18">
        <v>1338769.3759202128</v>
      </c>
      <c r="I9" s="19">
        <v>0</v>
      </c>
      <c r="J9" s="19">
        <v>-1003.3573213760887</v>
      </c>
      <c r="K9" s="18">
        <f t="shared" ref="K9:K14" si="0">SUM(H9:J9)</f>
        <v>1337766.0185988368</v>
      </c>
      <c r="L9" s="20">
        <f t="shared" ref="L9:L15" si="1">K9/F9</f>
        <v>5741.4850583641064</v>
      </c>
      <c r="N9" s="18">
        <v>1331781.7059202129</v>
      </c>
      <c r="O9" s="19">
        <v>0</v>
      </c>
      <c r="P9" s="19">
        <v>4785.9880535859993</v>
      </c>
      <c r="Q9" s="18">
        <f t="shared" ref="Q9:Q14" si="2">SUM(N9:P9)</f>
        <v>1336567.693973799</v>
      </c>
      <c r="R9" s="20">
        <f t="shared" ref="R9:R15" si="3">Q9/F9</f>
        <v>5736.3420342223135</v>
      </c>
      <c r="S9" s="21">
        <f t="shared" ref="S9:T14" si="4">Q9-K9</f>
        <v>-1198.3246250378434</v>
      </c>
      <c r="T9" s="5">
        <f t="shared" si="4"/>
        <v>-5.143024141792921</v>
      </c>
      <c r="U9" s="22">
        <f t="shared" ref="U9:U14" si="5">T9/L9</f>
        <v>-8.9576548393183457E-4</v>
      </c>
      <c r="W9" s="18">
        <v>1331781.7059202129</v>
      </c>
      <c r="X9" s="19">
        <v>0</v>
      </c>
      <c r="Y9" s="19">
        <v>-696.01226593507488</v>
      </c>
      <c r="Z9" s="18">
        <f t="shared" ref="Z9:Z14" si="6">SUM(W9:Y9)</f>
        <v>1331085.6936542778</v>
      </c>
      <c r="AA9" s="20">
        <f t="shared" ref="AA9:AA15" si="7">Z9/F9</f>
        <v>5712.8141358552693</v>
      </c>
      <c r="AB9" s="21">
        <f t="shared" ref="AB9:AC14" si="8">Z9-K9</f>
        <v>-6680.3249445590191</v>
      </c>
      <c r="AC9" s="5">
        <f t="shared" si="8"/>
        <v>-28.670922508837066</v>
      </c>
      <c r="AD9" s="22">
        <f t="shared" ref="AD9:AD14" si="9">AC9/L9</f>
        <v>-4.9936422750190236E-3</v>
      </c>
      <c r="AF9" s="18">
        <v>1331781.7059202129</v>
      </c>
      <c r="AG9" s="19">
        <v>0</v>
      </c>
      <c r="AH9" s="19">
        <v>-539.31299028198725</v>
      </c>
      <c r="AI9" s="18">
        <f t="shared" ref="AI9:AI14" si="10">SUM(AF9:AH9)</f>
        <v>1331242.3929299309</v>
      </c>
      <c r="AJ9" s="20">
        <f t="shared" ref="AJ9:AJ15" si="11">AI9/F9</f>
        <v>5713.4866649353262</v>
      </c>
      <c r="AK9" s="21">
        <f t="shared" ref="AK9:AL14" si="12">AI9-K9</f>
        <v>-6523.6256689059082</v>
      </c>
      <c r="AL9" s="5">
        <f t="shared" si="12"/>
        <v>-27.998393428780219</v>
      </c>
      <c r="AM9" s="22">
        <f t="shared" ref="AM9:AM14" si="13">AL9/L9</f>
        <v>-4.8765072353523925E-3</v>
      </c>
    </row>
    <row r="10" spans="1:39" x14ac:dyDescent="0.25">
      <c r="B10" s="2" t="s">
        <v>50</v>
      </c>
      <c r="C10" s="2" t="s">
        <v>28</v>
      </c>
      <c r="D10" s="2" t="s">
        <v>31</v>
      </c>
      <c r="E10" s="2" t="s">
        <v>93</v>
      </c>
      <c r="F10" s="17">
        <v>238</v>
      </c>
      <c r="H10" s="18">
        <v>1724608.9464963672</v>
      </c>
      <c r="I10" s="19">
        <v>0</v>
      </c>
      <c r="J10" s="19">
        <v>3204.7434267094686</v>
      </c>
      <c r="K10" s="18">
        <f t="shared" si="0"/>
        <v>1727813.6899230767</v>
      </c>
      <c r="L10" s="20">
        <f t="shared" si="1"/>
        <v>7259.7213862314147</v>
      </c>
      <c r="N10" s="18">
        <v>1717471.3264963671</v>
      </c>
      <c r="O10" s="19">
        <v>0</v>
      </c>
      <c r="P10" s="19">
        <v>10342.363426709633</v>
      </c>
      <c r="Q10" s="18">
        <f t="shared" si="2"/>
        <v>1727813.6899230767</v>
      </c>
      <c r="R10" s="20">
        <f t="shared" si="3"/>
        <v>7259.7213862314147</v>
      </c>
      <c r="S10" s="21">
        <f t="shared" si="4"/>
        <v>0</v>
      </c>
      <c r="T10" s="5">
        <f t="shared" si="4"/>
        <v>0</v>
      </c>
      <c r="U10" s="22">
        <f t="shared" si="5"/>
        <v>0</v>
      </c>
      <c r="W10" s="18">
        <v>1717471.3264963671</v>
      </c>
      <c r="X10" s="19">
        <v>0</v>
      </c>
      <c r="Y10" s="19">
        <v>4121.9862270942504</v>
      </c>
      <c r="Z10" s="18">
        <f t="shared" si="6"/>
        <v>1721593.3127234613</v>
      </c>
      <c r="AA10" s="20">
        <f t="shared" si="7"/>
        <v>7233.5853475775684</v>
      </c>
      <c r="AB10" s="21">
        <f t="shared" si="8"/>
        <v>-6220.3771996153519</v>
      </c>
      <c r="AC10" s="5">
        <f t="shared" si="8"/>
        <v>-26.136038653846299</v>
      </c>
      <c r="AD10" s="22">
        <f t="shared" si="9"/>
        <v>-3.6001434853154533E-3</v>
      </c>
      <c r="AF10" s="18">
        <v>1717471.3264963671</v>
      </c>
      <c r="AG10" s="19">
        <v>0</v>
      </c>
      <c r="AH10" s="19">
        <v>4121.9862270942504</v>
      </c>
      <c r="AI10" s="18">
        <f t="shared" si="10"/>
        <v>1721593.3127234613</v>
      </c>
      <c r="AJ10" s="20">
        <f t="shared" si="11"/>
        <v>7233.5853475775684</v>
      </c>
      <c r="AK10" s="21">
        <f t="shared" si="12"/>
        <v>-6220.3771996153519</v>
      </c>
      <c r="AL10" s="5">
        <f t="shared" si="12"/>
        <v>-26.136038653846299</v>
      </c>
      <c r="AM10" s="22">
        <f t="shared" si="13"/>
        <v>-3.6001434853154533E-3</v>
      </c>
    </row>
    <row r="11" spans="1:39" x14ac:dyDescent="0.25">
      <c r="B11" s="2" t="s">
        <v>52</v>
      </c>
      <c r="C11" s="2" t="s">
        <v>28</v>
      </c>
      <c r="D11" s="2" t="s">
        <v>31</v>
      </c>
      <c r="E11" s="2" t="s">
        <v>93</v>
      </c>
      <c r="F11" s="17">
        <v>202</v>
      </c>
      <c r="H11" s="18">
        <v>1067901.2612370066</v>
      </c>
      <c r="I11" s="19">
        <v>0</v>
      </c>
      <c r="J11" s="19">
        <v>-11871.673440801836</v>
      </c>
      <c r="K11" s="18">
        <f t="shared" si="0"/>
        <v>1056029.5877962047</v>
      </c>
      <c r="L11" s="20">
        <f t="shared" si="1"/>
        <v>5227.8692465158647</v>
      </c>
      <c r="N11" s="18">
        <v>1061843.2812370067</v>
      </c>
      <c r="O11" s="19">
        <v>0</v>
      </c>
      <c r="P11" s="19">
        <v>-16784.236731101417</v>
      </c>
      <c r="Q11" s="18">
        <f t="shared" si="2"/>
        <v>1045059.0445059052</v>
      </c>
      <c r="R11" s="20">
        <f t="shared" si="3"/>
        <v>5173.5596262668578</v>
      </c>
      <c r="S11" s="21">
        <f t="shared" si="4"/>
        <v>-10970.54329029948</v>
      </c>
      <c r="T11" s="5">
        <f t="shared" si="4"/>
        <v>-54.309620249006912</v>
      </c>
      <c r="U11" s="22">
        <f t="shared" si="5"/>
        <v>-1.0388480982993557E-2</v>
      </c>
      <c r="W11" s="18">
        <v>1061843.2812370067</v>
      </c>
      <c r="X11" s="19">
        <v>0</v>
      </c>
      <c r="Y11" s="19">
        <v>-14808.552599456423</v>
      </c>
      <c r="Z11" s="18">
        <f t="shared" si="6"/>
        <v>1047034.7286375503</v>
      </c>
      <c r="AA11" s="20">
        <f t="shared" si="7"/>
        <v>5183.3402407799522</v>
      </c>
      <c r="AB11" s="21">
        <f t="shared" si="8"/>
        <v>-8994.8591586544644</v>
      </c>
      <c r="AC11" s="5">
        <f t="shared" si="8"/>
        <v>-44.529005735912506</v>
      </c>
      <c r="AD11" s="22">
        <f t="shared" si="9"/>
        <v>-8.5176203987100581E-3</v>
      </c>
      <c r="AF11" s="18">
        <v>1061843.2812370067</v>
      </c>
      <c r="AG11" s="19">
        <v>0</v>
      </c>
      <c r="AH11" s="19">
        <v>-11474.574766913556</v>
      </c>
      <c r="AI11" s="18">
        <f t="shared" si="10"/>
        <v>1050368.706470093</v>
      </c>
      <c r="AJ11" s="20">
        <f t="shared" si="11"/>
        <v>5199.8450815351134</v>
      </c>
      <c r="AK11" s="21">
        <f t="shared" si="12"/>
        <v>-5660.8813261117321</v>
      </c>
      <c r="AL11" s="5">
        <f t="shared" si="12"/>
        <v>-28.024164980751266</v>
      </c>
      <c r="AM11" s="22">
        <f t="shared" si="13"/>
        <v>-5.3605328785581406E-3</v>
      </c>
    </row>
    <row r="12" spans="1:39" x14ac:dyDescent="0.25">
      <c r="B12" s="2" t="s">
        <v>57</v>
      </c>
      <c r="C12" s="2" t="s">
        <v>28</v>
      </c>
      <c r="D12" s="2" t="s">
        <v>31</v>
      </c>
      <c r="E12" s="2" t="s">
        <v>93</v>
      </c>
      <c r="F12" s="17">
        <v>255</v>
      </c>
      <c r="H12" s="18">
        <v>1449536.3732326864</v>
      </c>
      <c r="I12" s="19">
        <v>0</v>
      </c>
      <c r="J12" s="19">
        <v>-18722.810799735027</v>
      </c>
      <c r="K12" s="18">
        <f t="shared" si="0"/>
        <v>1430813.5624329513</v>
      </c>
      <c r="L12" s="20">
        <f t="shared" si="1"/>
        <v>5611.0335781684362</v>
      </c>
      <c r="N12" s="18">
        <v>1441888.9232326865</v>
      </c>
      <c r="O12" s="19">
        <v>0</v>
      </c>
      <c r="P12" s="19">
        <v>-28071.066380067656</v>
      </c>
      <c r="Q12" s="18">
        <f t="shared" si="2"/>
        <v>1413817.8568526187</v>
      </c>
      <c r="R12" s="20">
        <f t="shared" si="3"/>
        <v>5544.383752363211</v>
      </c>
      <c r="S12" s="21">
        <f t="shared" si="4"/>
        <v>-16995.705580332549</v>
      </c>
      <c r="T12" s="5">
        <f t="shared" si="4"/>
        <v>-66.649825805225191</v>
      </c>
      <c r="U12" s="22">
        <f t="shared" si="5"/>
        <v>-1.1878350909277779E-2</v>
      </c>
      <c r="W12" s="18">
        <v>1441888.9232326865</v>
      </c>
      <c r="X12" s="19">
        <v>0</v>
      </c>
      <c r="Y12" s="19">
        <v>-23815.089969424058</v>
      </c>
      <c r="Z12" s="18">
        <f t="shared" si="6"/>
        <v>1418073.8332632624</v>
      </c>
      <c r="AA12" s="20">
        <f t="shared" si="7"/>
        <v>5561.0738559343627</v>
      </c>
      <c r="AB12" s="21">
        <f t="shared" si="8"/>
        <v>-12739.729169688886</v>
      </c>
      <c r="AC12" s="5">
        <f t="shared" si="8"/>
        <v>-49.959722234073524</v>
      </c>
      <c r="AD12" s="22">
        <f t="shared" si="9"/>
        <v>-8.9038359043970405E-3</v>
      </c>
      <c r="AF12" s="18">
        <v>1441888.9232326865</v>
      </c>
      <c r="AG12" s="19">
        <v>0</v>
      </c>
      <c r="AH12" s="19">
        <v>-18453.392294731108</v>
      </c>
      <c r="AI12" s="18">
        <f t="shared" si="10"/>
        <v>1423435.5309379552</v>
      </c>
      <c r="AJ12" s="20">
        <f t="shared" si="11"/>
        <v>5582.1001213253148</v>
      </c>
      <c r="AK12" s="21">
        <f t="shared" si="12"/>
        <v>-7378.0314949960448</v>
      </c>
      <c r="AL12" s="5">
        <f t="shared" si="12"/>
        <v>-28.933456843121348</v>
      </c>
      <c r="AM12" s="22">
        <f t="shared" si="13"/>
        <v>-5.1565289068481856E-3</v>
      </c>
    </row>
    <row r="13" spans="1:39" x14ac:dyDescent="0.25">
      <c r="B13" s="2" t="s">
        <v>59</v>
      </c>
      <c r="C13" s="2" t="s">
        <v>28</v>
      </c>
      <c r="D13" s="2" t="s">
        <v>31</v>
      </c>
      <c r="E13" s="2" t="s">
        <v>93</v>
      </c>
      <c r="F13" s="17">
        <v>268</v>
      </c>
      <c r="H13" s="18">
        <v>1389279.3101215686</v>
      </c>
      <c r="I13" s="19">
        <v>0</v>
      </c>
      <c r="J13" s="19">
        <v>-10413.916795583988</v>
      </c>
      <c r="K13" s="18">
        <f t="shared" si="0"/>
        <v>1378865.3933259847</v>
      </c>
      <c r="L13" s="20">
        <f t="shared" si="1"/>
        <v>5145.020124350689</v>
      </c>
      <c r="N13" s="18">
        <v>1381241.9901215688</v>
      </c>
      <c r="O13" s="19">
        <v>0</v>
      </c>
      <c r="P13" s="19">
        <v>-12437.006318367516</v>
      </c>
      <c r="Q13" s="18">
        <f t="shared" si="2"/>
        <v>1368804.9838032012</v>
      </c>
      <c r="R13" s="20">
        <f t="shared" si="3"/>
        <v>5107.4812828477661</v>
      </c>
      <c r="S13" s="21">
        <f t="shared" si="4"/>
        <v>-10060.409522783477</v>
      </c>
      <c r="T13" s="5">
        <f t="shared" si="4"/>
        <v>-37.538841502922878</v>
      </c>
      <c r="U13" s="22">
        <f t="shared" si="5"/>
        <v>-7.2961505680525108E-3</v>
      </c>
      <c r="W13" s="18">
        <v>1381241.9901215688</v>
      </c>
      <c r="X13" s="19">
        <v>0</v>
      </c>
      <c r="Y13" s="19">
        <v>-12656.838846507817</v>
      </c>
      <c r="Z13" s="18">
        <f t="shared" si="6"/>
        <v>1368585.1512750611</v>
      </c>
      <c r="AA13" s="20">
        <f t="shared" si="7"/>
        <v>5106.6610122203774</v>
      </c>
      <c r="AB13" s="21">
        <f t="shared" si="8"/>
        <v>-10280.24205092364</v>
      </c>
      <c r="AC13" s="5">
        <f t="shared" si="8"/>
        <v>-38.359112130311587</v>
      </c>
      <c r="AD13" s="22">
        <f t="shared" si="9"/>
        <v>-7.4555805814564384E-3</v>
      </c>
      <c r="AF13" s="18">
        <v>1381241.9901215688</v>
      </c>
      <c r="AG13" s="19">
        <v>0</v>
      </c>
      <c r="AH13" s="19">
        <v>-9807.2949858962529</v>
      </c>
      <c r="AI13" s="18">
        <f t="shared" si="10"/>
        <v>1371434.6951356726</v>
      </c>
      <c r="AJ13" s="20">
        <f t="shared" si="11"/>
        <v>5117.2936385659423</v>
      </c>
      <c r="AK13" s="21">
        <f t="shared" si="12"/>
        <v>-7430.6981903121341</v>
      </c>
      <c r="AL13" s="5">
        <f t="shared" si="12"/>
        <v>-27.726485784746728</v>
      </c>
      <c r="AM13" s="22">
        <f t="shared" si="13"/>
        <v>-5.3889946228822304E-3</v>
      </c>
    </row>
    <row r="14" spans="1:39" x14ac:dyDescent="0.25">
      <c r="B14" s="2" t="s">
        <v>63</v>
      </c>
      <c r="C14" s="2" t="s">
        <v>28</v>
      </c>
      <c r="D14" s="2" t="s">
        <v>31</v>
      </c>
      <c r="E14" s="2" t="s">
        <v>93</v>
      </c>
      <c r="F14" s="17">
        <v>495</v>
      </c>
      <c r="H14" s="18">
        <v>2324259.7710838853</v>
      </c>
      <c r="I14" s="19">
        <v>142988.82891611475</v>
      </c>
      <c r="J14" s="19">
        <v>0</v>
      </c>
      <c r="K14" s="18">
        <f t="shared" si="0"/>
        <v>2467248.6</v>
      </c>
      <c r="L14" s="20">
        <f t="shared" si="1"/>
        <v>4984.3406060606067</v>
      </c>
      <c r="N14" s="18">
        <v>2309414.7210838855</v>
      </c>
      <c r="O14" s="19">
        <v>157833.87891611457</v>
      </c>
      <c r="P14" s="19">
        <v>0</v>
      </c>
      <c r="Q14" s="18">
        <f t="shared" si="2"/>
        <v>2467248.6</v>
      </c>
      <c r="R14" s="20">
        <f t="shared" si="3"/>
        <v>4984.3406060606067</v>
      </c>
      <c r="S14" s="21">
        <f t="shared" si="4"/>
        <v>0</v>
      </c>
      <c r="T14" s="5">
        <f t="shared" si="4"/>
        <v>0</v>
      </c>
      <c r="U14" s="22">
        <f t="shared" si="5"/>
        <v>0</v>
      </c>
      <c r="W14" s="18">
        <v>2309414.7210838855</v>
      </c>
      <c r="X14" s="19">
        <v>157833.87891611457</v>
      </c>
      <c r="Y14" s="19">
        <v>0</v>
      </c>
      <c r="Z14" s="18">
        <f t="shared" si="6"/>
        <v>2467248.6</v>
      </c>
      <c r="AA14" s="20">
        <f t="shared" si="7"/>
        <v>4984.3406060606067</v>
      </c>
      <c r="AB14" s="21">
        <f t="shared" si="8"/>
        <v>0</v>
      </c>
      <c r="AC14" s="5">
        <f t="shared" si="8"/>
        <v>0</v>
      </c>
      <c r="AD14" s="22">
        <f t="shared" si="9"/>
        <v>0</v>
      </c>
      <c r="AF14" s="18">
        <v>2309414.7210838855</v>
      </c>
      <c r="AG14" s="19">
        <v>142988.82891611475</v>
      </c>
      <c r="AH14" s="19">
        <v>0</v>
      </c>
      <c r="AI14" s="18">
        <f t="shared" si="10"/>
        <v>2452403.5500000003</v>
      </c>
      <c r="AJ14" s="20">
        <f t="shared" si="11"/>
        <v>4954.3506060606069</v>
      </c>
      <c r="AK14" s="21">
        <f t="shared" si="12"/>
        <v>-14845.049999999814</v>
      </c>
      <c r="AL14" s="5">
        <f t="shared" si="12"/>
        <v>-29.989999999999782</v>
      </c>
      <c r="AM14" s="22">
        <f t="shared" si="13"/>
        <v>-6.01684402617551E-3</v>
      </c>
    </row>
    <row r="15" spans="1:39" s="47" customFormat="1" ht="15.6" x14ac:dyDescent="0.3">
      <c r="F15" s="46">
        <f>SUM(F8:F14)</f>
        <v>1691</v>
      </c>
      <c r="H15" s="48">
        <f t="shared" ref="H15:J15" si="14">SUM(H8:H14)</f>
        <v>9294355.0380917266</v>
      </c>
      <c r="I15" s="49">
        <f t="shared" si="14"/>
        <v>142988.82891611475</v>
      </c>
      <c r="J15" s="49">
        <f t="shared" si="14"/>
        <v>-38807.014930787467</v>
      </c>
      <c r="K15" s="48">
        <f>SUM(K8:K14)</f>
        <v>9398536.8520770539</v>
      </c>
      <c r="L15" s="50">
        <f t="shared" si="1"/>
        <v>5557.9756665151117</v>
      </c>
      <c r="N15" s="48">
        <f>SUM(N8:N14)</f>
        <v>9243641.9480917268</v>
      </c>
      <c r="O15" s="49">
        <f>SUM(O8:O14)</f>
        <v>157833.87891611457</v>
      </c>
      <c r="P15" s="49">
        <f>SUM(P8:P14)</f>
        <v>-42163.957949240954</v>
      </c>
      <c r="Q15" s="48">
        <f>SUM(Q8:Q14)</f>
        <v>9359311.8690586016</v>
      </c>
      <c r="R15" s="50">
        <f t="shared" si="3"/>
        <v>5534.7793430269676</v>
      </c>
      <c r="S15" s="51">
        <f>SUM(S8:S14)</f>
        <v>-39224.983018453349</v>
      </c>
      <c r="T15" s="52">
        <f t="shared" ref="T15" si="15">R15-L15</f>
        <v>-23.196323488144117</v>
      </c>
      <c r="U15" s="53">
        <f t="shared" ref="U15" si="16">T15/L15</f>
        <v>-4.1735201591280744E-3</v>
      </c>
      <c r="W15" s="48">
        <f>SUM(W8:W14)</f>
        <v>9243641.9480917268</v>
      </c>
      <c r="X15" s="49">
        <f>SUM(X8:X14)</f>
        <v>157833.87891611457</v>
      </c>
      <c r="Y15" s="49">
        <f>SUM(Y8:Y14)</f>
        <v>-47854.507454229126</v>
      </c>
      <c r="Z15" s="48">
        <f>SUM(Z8:Z14)</f>
        <v>9353621.3195536118</v>
      </c>
      <c r="AA15" s="50">
        <f t="shared" si="7"/>
        <v>5531.4141452120712</v>
      </c>
      <c r="AB15" s="51">
        <f>SUM(AB8:AB14)</f>
        <v>-44915.532523441361</v>
      </c>
      <c r="AC15" s="52">
        <f t="shared" ref="AC15" si="17">AA15-L15</f>
        <v>-26.561521303040536</v>
      </c>
      <c r="AD15" s="53">
        <f t="shared" ref="AD15" si="18">AC15/L15</f>
        <v>-4.7789920101781926E-3</v>
      </c>
      <c r="AF15" s="48">
        <f>SUM(AF8:AF14)</f>
        <v>9243641.9480917268</v>
      </c>
      <c r="AG15" s="49">
        <f>SUM(AG8:AG14)</f>
        <v>142988.82891611475</v>
      </c>
      <c r="AH15" s="49">
        <f>SUM(AH8:AH14)</f>
        <v>-36152.588810728652</v>
      </c>
      <c r="AI15" s="48">
        <f>SUM(AI8:AI14)</f>
        <v>9350478.1881971136</v>
      </c>
      <c r="AJ15" s="50">
        <f t="shared" si="11"/>
        <v>5529.5554040195821</v>
      </c>
      <c r="AK15" s="51">
        <f>SUM(AK8:AK14)</f>
        <v>-48058.663879940985</v>
      </c>
      <c r="AL15" s="52">
        <f t="shared" ref="AL15" si="19">AJ15-L15</f>
        <v>-28.420262495529641</v>
      </c>
      <c r="AM15" s="53">
        <f t="shared" ref="AM15" si="20">AL15/L15</f>
        <v>-5.1134197414270683E-3</v>
      </c>
    </row>
    <row r="16" spans="1:39" ht="15" customHeight="1" x14ac:dyDescent="0.3">
      <c r="A16" s="5"/>
      <c r="B16" s="16" t="s">
        <v>95</v>
      </c>
      <c r="F16" s="9"/>
      <c r="H16" s="33"/>
      <c r="I16" s="34"/>
      <c r="J16" s="34"/>
      <c r="K16" s="33"/>
      <c r="L16" s="35"/>
      <c r="N16" s="33"/>
      <c r="O16" s="34"/>
      <c r="P16" s="34"/>
      <c r="Q16" s="33"/>
      <c r="R16" s="35"/>
      <c r="S16" s="33"/>
      <c r="T16" s="34"/>
      <c r="U16" s="15"/>
      <c r="W16" s="33"/>
      <c r="X16" s="34"/>
      <c r="Y16" s="34"/>
      <c r="Z16" s="33"/>
      <c r="AA16" s="35"/>
      <c r="AB16" s="33"/>
      <c r="AC16" s="34"/>
      <c r="AD16" s="15"/>
      <c r="AF16" s="33"/>
      <c r="AG16" s="34"/>
      <c r="AH16" s="34"/>
      <c r="AI16" s="33"/>
      <c r="AJ16" s="35"/>
      <c r="AK16" s="33"/>
      <c r="AL16" s="34"/>
      <c r="AM16" s="35"/>
    </row>
    <row r="17" spans="1:39" x14ac:dyDescent="0.25">
      <c r="B17" s="2" t="s">
        <v>38</v>
      </c>
      <c r="C17" s="2" t="s">
        <v>28</v>
      </c>
      <c r="D17" s="2" t="s">
        <v>31</v>
      </c>
      <c r="E17" s="2" t="s">
        <v>94</v>
      </c>
      <c r="F17" s="17">
        <v>260</v>
      </c>
      <c r="H17" s="18">
        <v>1391049.7596546421</v>
      </c>
      <c r="I17" s="19">
        <v>0</v>
      </c>
      <c r="J17" s="19">
        <v>-5995.9733312852295</v>
      </c>
      <c r="K17" s="18">
        <f t="shared" ref="K17:K22" si="21">SUM(H17:J17)</f>
        <v>1385053.7863233569</v>
      </c>
      <c r="L17" s="20">
        <f t="shared" ref="L17:L23" si="22">K17/F17</f>
        <v>5327.1299473975268</v>
      </c>
      <c r="N17" s="18">
        <v>1383252.3596546422</v>
      </c>
      <c r="O17" s="19">
        <v>0</v>
      </c>
      <c r="P17" s="19">
        <v>-4499.6374468377253</v>
      </c>
      <c r="Q17" s="18">
        <f t="shared" ref="Q17:Q22" si="23">SUM(N17:P17)</f>
        <v>1378752.7222078044</v>
      </c>
      <c r="R17" s="20">
        <f t="shared" ref="R17:R23" si="24">Q17/F17</f>
        <v>5302.8950854146324</v>
      </c>
      <c r="S17" s="21">
        <f t="shared" ref="S17:T23" si="25">Q17-K17</f>
        <v>-6301.0641155524645</v>
      </c>
      <c r="T17" s="5">
        <f t="shared" si="25"/>
        <v>-24.234861982894472</v>
      </c>
      <c r="U17" s="22">
        <f t="shared" ref="U17:U23" si="26">T17/L17</f>
        <v>-4.5493281039134361E-3</v>
      </c>
      <c r="W17" s="18">
        <v>1383252.3596546422</v>
      </c>
      <c r="X17" s="19">
        <v>0</v>
      </c>
      <c r="Y17" s="19">
        <v>-6963.3875984481892</v>
      </c>
      <c r="Z17" s="18">
        <f t="shared" ref="Z17:Z22" si="27">SUM(W17:Y17)</f>
        <v>1376288.972056194</v>
      </c>
      <c r="AA17" s="20">
        <f t="shared" ref="AA17:AA23" si="28">Z17/F17</f>
        <v>5293.4191232930534</v>
      </c>
      <c r="AB17" s="21">
        <f t="shared" ref="AB17:AC23" si="29">Z17-K17</f>
        <v>-8764.8142671629321</v>
      </c>
      <c r="AC17" s="5">
        <f t="shared" si="29"/>
        <v>-33.710824104473431</v>
      </c>
      <c r="AD17" s="22">
        <f t="shared" ref="AD17:AD23" si="30">AC17/L17</f>
        <v>-6.3281399998402982E-3</v>
      </c>
      <c r="AF17" s="18">
        <v>1383252.3596546422</v>
      </c>
      <c r="AG17" s="19">
        <v>0</v>
      </c>
      <c r="AH17" s="19">
        <v>-5395.6597778722389</v>
      </c>
      <c r="AI17" s="18">
        <f t="shared" ref="AI17:AI22" si="31">SUM(AF17:AH17)</f>
        <v>1377856.6998767699</v>
      </c>
      <c r="AJ17" s="20">
        <f t="shared" ref="AJ17:AJ23" si="32">AI17/F17</f>
        <v>5299.4488456798845</v>
      </c>
      <c r="AK17" s="21">
        <f t="shared" ref="AK17:AL23" si="33">AI17-K17</f>
        <v>-7197.0864465869963</v>
      </c>
      <c r="AL17" s="5">
        <f t="shared" si="33"/>
        <v>-27.681101717642377</v>
      </c>
      <c r="AM17" s="22">
        <f t="shared" ref="AM17:AM23" si="34">AL17/L17</f>
        <v>-5.1962505121853613E-3</v>
      </c>
    </row>
    <row r="18" spans="1:39" x14ac:dyDescent="0.25">
      <c r="B18" s="2" t="s">
        <v>51</v>
      </c>
      <c r="C18" s="2" t="s">
        <v>28</v>
      </c>
      <c r="D18" s="2" t="s">
        <v>31</v>
      </c>
      <c r="E18" s="2" t="s">
        <v>94</v>
      </c>
      <c r="F18" s="17">
        <v>427</v>
      </c>
      <c r="H18" s="18">
        <v>1987842.2884405125</v>
      </c>
      <c r="I18" s="19">
        <v>138535.11155948741</v>
      </c>
      <c r="J18" s="19">
        <v>0</v>
      </c>
      <c r="K18" s="18">
        <f t="shared" si="21"/>
        <v>2126377.4</v>
      </c>
      <c r="L18" s="20">
        <f t="shared" si="22"/>
        <v>4979.8065573770491</v>
      </c>
      <c r="N18" s="18">
        <v>1975036.5584405125</v>
      </c>
      <c r="O18" s="19">
        <v>151340.84155948739</v>
      </c>
      <c r="P18" s="19">
        <v>0</v>
      </c>
      <c r="Q18" s="18">
        <f t="shared" si="23"/>
        <v>2126377.4</v>
      </c>
      <c r="R18" s="20">
        <f t="shared" si="24"/>
        <v>4979.8065573770491</v>
      </c>
      <c r="S18" s="21">
        <f t="shared" si="25"/>
        <v>0</v>
      </c>
      <c r="T18" s="5">
        <f t="shared" si="25"/>
        <v>0</v>
      </c>
      <c r="U18" s="22">
        <f t="shared" si="26"/>
        <v>0</v>
      </c>
      <c r="W18" s="18">
        <v>1975036.5584405125</v>
      </c>
      <c r="X18" s="19">
        <v>151340.84155948739</v>
      </c>
      <c r="Y18" s="19">
        <v>0</v>
      </c>
      <c r="Z18" s="18">
        <f t="shared" si="27"/>
        <v>2126377.4</v>
      </c>
      <c r="AA18" s="20">
        <f t="shared" si="28"/>
        <v>4979.8065573770491</v>
      </c>
      <c r="AB18" s="21">
        <f t="shared" si="29"/>
        <v>0</v>
      </c>
      <c r="AC18" s="5">
        <f t="shared" si="29"/>
        <v>0</v>
      </c>
      <c r="AD18" s="22">
        <f t="shared" si="30"/>
        <v>0</v>
      </c>
      <c r="AF18" s="18">
        <v>1975036.5584405125</v>
      </c>
      <c r="AG18" s="19">
        <v>138535.11155948741</v>
      </c>
      <c r="AH18" s="19">
        <v>0</v>
      </c>
      <c r="AI18" s="18">
        <f t="shared" si="31"/>
        <v>2113571.67</v>
      </c>
      <c r="AJ18" s="20">
        <f t="shared" si="32"/>
        <v>4949.8165573770493</v>
      </c>
      <c r="AK18" s="21">
        <f t="shared" si="33"/>
        <v>-12805.729999999981</v>
      </c>
      <c r="AL18" s="5">
        <f t="shared" si="33"/>
        <v>-29.989999999999782</v>
      </c>
      <c r="AM18" s="22">
        <f t="shared" si="34"/>
        <v>-6.0223222838993243E-3</v>
      </c>
    </row>
    <row r="19" spans="1:39" x14ac:dyDescent="0.25">
      <c r="B19" s="2" t="s">
        <v>87</v>
      </c>
      <c r="C19" s="2" t="s">
        <v>29</v>
      </c>
      <c r="D19" s="2" t="s">
        <v>31</v>
      </c>
      <c r="E19" s="2" t="s">
        <v>94</v>
      </c>
      <c r="F19" s="17">
        <v>1035</v>
      </c>
      <c r="H19" s="18">
        <v>6803289.3454717491</v>
      </c>
      <c r="I19" s="19">
        <v>0</v>
      </c>
      <c r="J19" s="19">
        <v>-44559.962032368428</v>
      </c>
      <c r="K19" s="18">
        <f t="shared" si="21"/>
        <v>6758729.3834393807</v>
      </c>
      <c r="L19" s="20">
        <f t="shared" si="22"/>
        <v>6530.1733173327348</v>
      </c>
      <c r="N19" s="18">
        <v>6772249.6954717496</v>
      </c>
      <c r="O19" s="19">
        <v>0</v>
      </c>
      <c r="P19" s="19">
        <v>-49306.695471749641</v>
      </c>
      <c r="Q19" s="18">
        <f t="shared" si="23"/>
        <v>6722943</v>
      </c>
      <c r="R19" s="20">
        <f t="shared" si="24"/>
        <v>6495.5971014492752</v>
      </c>
      <c r="S19" s="21">
        <f t="shared" si="25"/>
        <v>-35786.383439380676</v>
      </c>
      <c r="T19" s="5">
        <f t="shared" si="25"/>
        <v>-34.576215883459554</v>
      </c>
      <c r="U19" s="22">
        <f t="shared" si="26"/>
        <v>-5.2948389274271659E-3</v>
      </c>
      <c r="W19" s="18">
        <v>6772249.6954717496</v>
      </c>
      <c r="X19" s="19">
        <v>0</v>
      </c>
      <c r="Y19" s="19">
        <v>-49306.695471749641</v>
      </c>
      <c r="Z19" s="18">
        <f t="shared" si="27"/>
        <v>6722943</v>
      </c>
      <c r="AA19" s="20">
        <f t="shared" si="28"/>
        <v>6495.5971014492752</v>
      </c>
      <c r="AB19" s="21">
        <f t="shared" si="29"/>
        <v>-35786.383439380676</v>
      </c>
      <c r="AC19" s="5">
        <f t="shared" si="29"/>
        <v>-34.576215883459554</v>
      </c>
      <c r="AD19" s="22">
        <f t="shared" si="30"/>
        <v>-5.2948389274271659E-3</v>
      </c>
      <c r="AF19" s="18">
        <v>6772249.6954717496</v>
      </c>
      <c r="AG19" s="19">
        <v>0</v>
      </c>
      <c r="AH19" s="19">
        <v>-46657.141979021188</v>
      </c>
      <c r="AI19" s="18">
        <f t="shared" si="31"/>
        <v>6725592.5534927286</v>
      </c>
      <c r="AJ19" s="20">
        <f t="shared" si="32"/>
        <v>6498.157056514714</v>
      </c>
      <c r="AK19" s="21">
        <f t="shared" si="33"/>
        <v>-33136.829946652055</v>
      </c>
      <c r="AL19" s="5">
        <f t="shared" si="33"/>
        <v>-32.016260818020783</v>
      </c>
      <c r="AM19" s="22">
        <f t="shared" si="34"/>
        <v>-4.902819460096337E-3</v>
      </c>
    </row>
    <row r="20" spans="1:39" x14ac:dyDescent="0.25">
      <c r="B20" s="2" t="s">
        <v>65</v>
      </c>
      <c r="C20" s="2" t="s">
        <v>28</v>
      </c>
      <c r="D20" s="2" t="s">
        <v>31</v>
      </c>
      <c r="E20" s="2" t="s">
        <v>94</v>
      </c>
      <c r="F20" s="17">
        <v>373</v>
      </c>
      <c r="H20" s="18">
        <v>1816103.8311091715</v>
      </c>
      <c r="I20" s="19">
        <v>39391.948890828528</v>
      </c>
      <c r="J20" s="19">
        <v>0</v>
      </c>
      <c r="K20" s="18">
        <f t="shared" si="21"/>
        <v>1855495.78</v>
      </c>
      <c r="L20" s="20">
        <f t="shared" si="22"/>
        <v>4974.5195174262735</v>
      </c>
      <c r="N20" s="18">
        <v>1804917.5611091715</v>
      </c>
      <c r="O20" s="19">
        <v>50578.218890828546</v>
      </c>
      <c r="P20" s="19">
        <v>0</v>
      </c>
      <c r="Q20" s="18">
        <f t="shared" si="23"/>
        <v>1855495.78</v>
      </c>
      <c r="R20" s="20">
        <f t="shared" si="24"/>
        <v>4974.5195174262735</v>
      </c>
      <c r="S20" s="21">
        <f t="shared" si="25"/>
        <v>0</v>
      </c>
      <c r="T20" s="5">
        <f t="shared" si="25"/>
        <v>0</v>
      </c>
      <c r="U20" s="22">
        <f t="shared" si="26"/>
        <v>0</v>
      </c>
      <c r="W20" s="18">
        <v>1804917.5611091715</v>
      </c>
      <c r="X20" s="19">
        <v>50578.218890828546</v>
      </c>
      <c r="Y20" s="19">
        <v>0</v>
      </c>
      <c r="Z20" s="18">
        <f t="shared" si="27"/>
        <v>1855495.78</v>
      </c>
      <c r="AA20" s="20">
        <f t="shared" si="28"/>
        <v>4974.5195174262735</v>
      </c>
      <c r="AB20" s="21">
        <f t="shared" si="29"/>
        <v>0</v>
      </c>
      <c r="AC20" s="5">
        <f t="shared" si="29"/>
        <v>0</v>
      </c>
      <c r="AD20" s="22">
        <f t="shared" si="30"/>
        <v>0</v>
      </c>
      <c r="AF20" s="18">
        <v>1804917.5611091715</v>
      </c>
      <c r="AG20" s="19">
        <v>39391.948890828528</v>
      </c>
      <c r="AH20" s="19">
        <v>0</v>
      </c>
      <c r="AI20" s="18">
        <f t="shared" si="31"/>
        <v>1844309.51</v>
      </c>
      <c r="AJ20" s="20">
        <f t="shared" si="32"/>
        <v>4944.5295174262737</v>
      </c>
      <c r="AK20" s="21">
        <f t="shared" si="33"/>
        <v>-11186.270000000019</v>
      </c>
      <c r="AL20" s="5">
        <f t="shared" si="33"/>
        <v>-29.989999999999782</v>
      </c>
      <c r="AM20" s="22">
        <f t="shared" si="34"/>
        <v>-6.0287229540343761E-3</v>
      </c>
    </row>
    <row r="21" spans="1:39" x14ac:dyDescent="0.25">
      <c r="B21" s="2" t="s">
        <v>80</v>
      </c>
      <c r="C21" s="2" t="s">
        <v>28</v>
      </c>
      <c r="D21" s="2" t="s">
        <v>31</v>
      </c>
      <c r="E21" s="2" t="s">
        <v>94</v>
      </c>
      <c r="F21" s="17">
        <v>387</v>
      </c>
      <c r="H21" s="18">
        <v>1921898.2980964989</v>
      </c>
      <c r="I21" s="19">
        <v>2893.9019035010133</v>
      </c>
      <c r="J21" s="19">
        <v>2604.216946564814</v>
      </c>
      <c r="K21" s="18">
        <f t="shared" si="21"/>
        <v>1927396.4169465648</v>
      </c>
      <c r="L21" s="20">
        <f t="shared" si="22"/>
        <v>4980.3524985699351</v>
      </c>
      <c r="N21" s="18">
        <v>1910292.1680964991</v>
      </c>
      <c r="O21" s="19">
        <v>14500.031903500902</v>
      </c>
      <c r="P21" s="19">
        <v>2604.216946564814</v>
      </c>
      <c r="Q21" s="18">
        <f t="shared" si="23"/>
        <v>1927396.4169465648</v>
      </c>
      <c r="R21" s="20">
        <f t="shared" si="24"/>
        <v>4980.3524985699351</v>
      </c>
      <c r="S21" s="21">
        <f t="shared" si="25"/>
        <v>0</v>
      </c>
      <c r="T21" s="5">
        <f t="shared" si="25"/>
        <v>0</v>
      </c>
      <c r="U21" s="22">
        <f t="shared" si="26"/>
        <v>0</v>
      </c>
      <c r="W21" s="18">
        <v>1910292.1680964991</v>
      </c>
      <c r="X21" s="19">
        <v>14500.031903500902</v>
      </c>
      <c r="Y21" s="19">
        <v>0</v>
      </c>
      <c r="Z21" s="18">
        <f t="shared" si="27"/>
        <v>1924792.2</v>
      </c>
      <c r="AA21" s="20">
        <f t="shared" si="28"/>
        <v>4973.6232558139536</v>
      </c>
      <c r="AB21" s="21">
        <f t="shared" si="29"/>
        <v>-2604.2169465648476</v>
      </c>
      <c r="AC21" s="5">
        <f t="shared" si="29"/>
        <v>-6.7292427559814314</v>
      </c>
      <c r="AD21" s="22">
        <f t="shared" si="30"/>
        <v>-1.3511579266555279E-3</v>
      </c>
      <c r="AF21" s="18">
        <v>1910292.1680964991</v>
      </c>
      <c r="AG21" s="19">
        <v>2893.9019035010133</v>
      </c>
      <c r="AH21" s="19">
        <v>5334.900861831904</v>
      </c>
      <c r="AI21" s="18">
        <f t="shared" si="31"/>
        <v>1918520.9708618319</v>
      </c>
      <c r="AJ21" s="20">
        <f t="shared" si="32"/>
        <v>4957.4185293587389</v>
      </c>
      <c r="AK21" s="21">
        <f t="shared" si="33"/>
        <v>-8875.4460847328883</v>
      </c>
      <c r="AL21" s="5">
        <f t="shared" si="33"/>
        <v>-22.933969211196199</v>
      </c>
      <c r="AM21" s="22">
        <f t="shared" si="34"/>
        <v>-4.6048887539148061E-3</v>
      </c>
    </row>
    <row r="22" spans="1:39" x14ac:dyDescent="0.25">
      <c r="B22" s="2" t="s">
        <v>89</v>
      </c>
      <c r="C22" s="2" t="s">
        <v>29</v>
      </c>
      <c r="D22" s="2" t="s">
        <v>31</v>
      </c>
      <c r="E22" s="2" t="s">
        <v>94</v>
      </c>
      <c r="F22" s="17">
        <v>745</v>
      </c>
      <c r="H22" s="18">
        <v>5635997.741884633</v>
      </c>
      <c r="I22" s="19">
        <v>0</v>
      </c>
      <c r="J22" s="19">
        <v>-58779.304948789577</v>
      </c>
      <c r="K22" s="18">
        <f t="shared" si="21"/>
        <v>5577218.436935843</v>
      </c>
      <c r="L22" s="20">
        <f t="shared" si="22"/>
        <v>7486.1992442091851</v>
      </c>
      <c r="N22" s="18">
        <v>5613655.1918846332</v>
      </c>
      <c r="O22" s="19">
        <v>0</v>
      </c>
      <c r="P22" s="19">
        <v>-89526.536784082229</v>
      </c>
      <c r="Q22" s="18">
        <f t="shared" si="23"/>
        <v>5524128.6551005505</v>
      </c>
      <c r="R22" s="20">
        <f t="shared" si="24"/>
        <v>7414.9377920812758</v>
      </c>
      <c r="S22" s="21">
        <f t="shared" si="25"/>
        <v>-53089.781835292466</v>
      </c>
      <c r="T22" s="5">
        <f t="shared" si="25"/>
        <v>-71.261452127909251</v>
      </c>
      <c r="U22" s="22">
        <f t="shared" si="26"/>
        <v>-9.519042948667478E-3</v>
      </c>
      <c r="W22" s="18">
        <v>5613655.1918846332</v>
      </c>
      <c r="X22" s="19">
        <v>0</v>
      </c>
      <c r="Y22" s="19">
        <v>-80765.669428794325</v>
      </c>
      <c r="Z22" s="18">
        <f t="shared" si="27"/>
        <v>5532889.5224558385</v>
      </c>
      <c r="AA22" s="20">
        <f t="shared" si="28"/>
        <v>7426.6973455783063</v>
      </c>
      <c r="AB22" s="21">
        <f t="shared" si="29"/>
        <v>-44328.91448000446</v>
      </c>
      <c r="AC22" s="5">
        <f t="shared" si="29"/>
        <v>-59.501898630878713</v>
      </c>
      <c r="AD22" s="22">
        <f t="shared" si="30"/>
        <v>-7.9482119951463145E-3</v>
      </c>
      <c r="AF22" s="18">
        <v>5613655.1918846332</v>
      </c>
      <c r="AG22" s="19">
        <v>0</v>
      </c>
      <c r="AH22" s="19">
        <v>-62582.194055517844</v>
      </c>
      <c r="AI22" s="18">
        <f t="shared" si="31"/>
        <v>5551072.997829115</v>
      </c>
      <c r="AJ22" s="20">
        <f t="shared" si="32"/>
        <v>7451.1046950726377</v>
      </c>
      <c r="AK22" s="21">
        <f t="shared" si="33"/>
        <v>-26145.43910672795</v>
      </c>
      <c r="AL22" s="5">
        <f t="shared" si="33"/>
        <v>-35.094549136547357</v>
      </c>
      <c r="AM22" s="22">
        <f t="shared" si="34"/>
        <v>-4.6878994255588526E-3</v>
      </c>
    </row>
    <row r="23" spans="1:39" s="47" customFormat="1" ht="15.6" x14ac:dyDescent="0.3">
      <c r="F23" s="46">
        <f>SUM(F16:F22)</f>
        <v>3227</v>
      </c>
      <c r="H23" s="48">
        <f t="shared" ref="H23" si="35">SUM(H16:H22)</f>
        <v>19556181.264657207</v>
      </c>
      <c r="I23" s="49">
        <f t="shared" ref="I23" si="36">SUM(I16:I22)</f>
        <v>180820.96235381695</v>
      </c>
      <c r="J23" s="49">
        <f t="shared" ref="J23" si="37">SUM(J16:J22)</f>
        <v>-106731.02336587841</v>
      </c>
      <c r="K23" s="48">
        <f>SUM(K16:K22)</f>
        <v>19630271.203645144</v>
      </c>
      <c r="L23" s="50">
        <f t="shared" si="22"/>
        <v>6083.1333138038872</v>
      </c>
      <c r="N23" s="48">
        <f>SUM(N16:N22)</f>
        <v>19459403.53465721</v>
      </c>
      <c r="O23" s="49">
        <f>SUM(O16:O22)</f>
        <v>216419.09235381684</v>
      </c>
      <c r="P23" s="49">
        <f>SUM(P16:P22)</f>
        <v>-140728.65275610477</v>
      </c>
      <c r="Q23" s="48">
        <f>SUM(Q16:Q22)</f>
        <v>19535093.974254921</v>
      </c>
      <c r="R23" s="50">
        <f t="shared" si="24"/>
        <v>6053.6392854833966</v>
      </c>
      <c r="S23" s="51">
        <f>SUM(S16:S22)</f>
        <v>-95177.229390225606</v>
      </c>
      <c r="T23" s="52">
        <f t="shared" si="25"/>
        <v>-29.494028320490543</v>
      </c>
      <c r="U23" s="53">
        <f t="shared" si="26"/>
        <v>-4.848492840615953E-3</v>
      </c>
      <c r="W23" s="48">
        <f>SUM(W16:W22)</f>
        <v>19459403.53465721</v>
      </c>
      <c r="X23" s="49">
        <f>SUM(X16:X22)</f>
        <v>216419.09235381684</v>
      </c>
      <c r="Y23" s="49">
        <f>SUM(Y16:Y22)</f>
        <v>-137035.75249899214</v>
      </c>
      <c r="Z23" s="48">
        <f>SUM(Z16:Z22)</f>
        <v>19538786.874512032</v>
      </c>
      <c r="AA23" s="50">
        <f t="shared" si="28"/>
        <v>6054.7836611441062</v>
      </c>
      <c r="AB23" s="51">
        <f>SUM(AB16:AB22)</f>
        <v>-91484.329133112915</v>
      </c>
      <c r="AC23" s="52">
        <f t="shared" si="29"/>
        <v>-28.349652659780986</v>
      </c>
      <c r="AD23" s="53">
        <f t="shared" si="30"/>
        <v>-4.6603701081891075E-3</v>
      </c>
      <c r="AF23" s="48">
        <f>SUM(AF16:AF22)</f>
        <v>19459403.53465721</v>
      </c>
      <c r="AG23" s="49">
        <f>SUM(AG16:AG22)</f>
        <v>180820.96235381695</v>
      </c>
      <c r="AH23" s="49">
        <f>SUM(AH16:AH22)</f>
        <v>-109300.09495057937</v>
      </c>
      <c r="AI23" s="48">
        <f>SUM(AI16:AI22)</f>
        <v>19530924.402060445</v>
      </c>
      <c r="AJ23" s="50">
        <f t="shared" si="32"/>
        <v>6052.3471961761525</v>
      </c>
      <c r="AK23" s="51">
        <f>SUM(AK16:AK22)</f>
        <v>-99346.80158469989</v>
      </c>
      <c r="AL23" s="52">
        <f t="shared" si="33"/>
        <v>-30.786117627734711</v>
      </c>
      <c r="AM23" s="53">
        <f t="shared" si="34"/>
        <v>-5.0608980667700715E-3</v>
      </c>
    </row>
    <row r="24" spans="1:39" ht="15" customHeight="1" x14ac:dyDescent="0.3">
      <c r="A24" s="5"/>
      <c r="B24" s="16" t="s">
        <v>96</v>
      </c>
      <c r="F24" s="9"/>
      <c r="H24" s="33"/>
      <c r="I24" s="34"/>
      <c r="J24" s="34"/>
      <c r="K24" s="33"/>
      <c r="L24" s="35"/>
      <c r="N24" s="33"/>
      <c r="O24" s="34"/>
      <c r="P24" s="34"/>
      <c r="Q24" s="33"/>
      <c r="R24" s="35"/>
      <c r="S24" s="33"/>
      <c r="T24" s="34"/>
      <c r="U24" s="15"/>
      <c r="W24" s="33"/>
      <c r="X24" s="34"/>
      <c r="Y24" s="34"/>
      <c r="Z24" s="33"/>
      <c r="AA24" s="35"/>
      <c r="AB24" s="33"/>
      <c r="AC24" s="34"/>
      <c r="AD24" s="15"/>
      <c r="AF24" s="33"/>
      <c r="AG24" s="34"/>
      <c r="AH24" s="34"/>
      <c r="AI24" s="33"/>
      <c r="AJ24" s="35"/>
      <c r="AK24" s="33"/>
      <c r="AL24" s="34"/>
      <c r="AM24" s="35"/>
    </row>
    <row r="25" spans="1:39" x14ac:dyDescent="0.25">
      <c r="B25" s="2" t="s">
        <v>36</v>
      </c>
      <c r="C25" s="2" t="s">
        <v>28</v>
      </c>
      <c r="D25" s="2" t="s">
        <v>31</v>
      </c>
      <c r="E25" s="2" t="s">
        <v>90</v>
      </c>
      <c r="F25" s="17">
        <v>123</v>
      </c>
      <c r="H25" s="18">
        <v>792366.75887096766</v>
      </c>
      <c r="I25" s="19">
        <v>0</v>
      </c>
      <c r="J25" s="19">
        <v>-8438.7347832411197</v>
      </c>
      <c r="K25" s="18">
        <f>SUM(H25:J25)</f>
        <v>783928.02408772649</v>
      </c>
      <c r="L25" s="20">
        <f>K25/F25</f>
        <v>6373.3985698189144</v>
      </c>
      <c r="N25" s="18">
        <v>788677.98887096765</v>
      </c>
      <c r="O25" s="19">
        <v>0</v>
      </c>
      <c r="P25" s="19">
        <v>-12449.077735475008</v>
      </c>
      <c r="Q25" s="18">
        <f>SUM(N25:P25)</f>
        <v>776228.91113549261</v>
      </c>
      <c r="R25" s="20">
        <f>Q25/F25</f>
        <v>6310.8041555731106</v>
      </c>
      <c r="S25" s="21">
        <f t="shared" ref="S25:T30" si="38">Q25-K25</f>
        <v>-7699.1129522338742</v>
      </c>
      <c r="T25" s="5">
        <f t="shared" si="38"/>
        <v>-62.594414245803819</v>
      </c>
      <c r="U25" s="22">
        <f>T25/L25</f>
        <v>-9.8211987780300238E-3</v>
      </c>
      <c r="W25" s="18">
        <v>788677.98887096765</v>
      </c>
      <c r="X25" s="19">
        <v>0</v>
      </c>
      <c r="Y25" s="19">
        <v>-10874.495120324451</v>
      </c>
      <c r="Z25" s="18">
        <f>SUM(W25:Y25)</f>
        <v>777803.49375064322</v>
      </c>
      <c r="AA25" s="20">
        <f>Z25/F25</f>
        <v>6323.6056402491322</v>
      </c>
      <c r="AB25" s="21">
        <f t="shared" ref="AB25:AC30" si="39">Z25-K25</f>
        <v>-6124.5303370832698</v>
      </c>
      <c r="AC25" s="5">
        <f t="shared" si="39"/>
        <v>-49.792929569782245</v>
      </c>
      <c r="AD25" s="22">
        <f>AC25/L25</f>
        <v>-7.8126181854647446E-3</v>
      </c>
      <c r="AF25" s="18">
        <v>788677.98887096765</v>
      </c>
      <c r="AG25" s="19">
        <v>0</v>
      </c>
      <c r="AH25" s="19">
        <v>-8426.2257551882467</v>
      </c>
      <c r="AI25" s="18">
        <f>SUM(AF25:AH25)</f>
        <v>780251.76311577938</v>
      </c>
      <c r="AJ25" s="20">
        <f>AI25/F25</f>
        <v>6343.5102692339788</v>
      </c>
      <c r="AK25" s="21">
        <f t="shared" ref="AK25:AL30" si="40">AI25-K25</f>
        <v>-3676.2609719471075</v>
      </c>
      <c r="AL25" s="5">
        <f t="shared" si="40"/>
        <v>-29.888300584935678</v>
      </c>
      <c r="AM25" s="22">
        <f>AL25/L25</f>
        <v>-4.689538910444273E-3</v>
      </c>
    </row>
    <row r="26" spans="1:39" x14ac:dyDescent="0.25">
      <c r="B26" s="2" t="s">
        <v>86</v>
      </c>
      <c r="C26" s="2" t="s">
        <v>29</v>
      </c>
      <c r="D26" s="2" t="s">
        <v>31</v>
      </c>
      <c r="E26" s="2" t="s">
        <v>90</v>
      </c>
      <c r="F26" s="17">
        <v>1141</v>
      </c>
      <c r="H26" s="18">
        <v>7530834.7707352089</v>
      </c>
      <c r="I26" s="19">
        <v>0</v>
      </c>
      <c r="J26" s="19">
        <v>-55865.187666917525</v>
      </c>
      <c r="K26" s="18">
        <f>SUM(H26:J26)</f>
        <v>7474969.5830682917</v>
      </c>
      <c r="L26" s="20">
        <f>K26/F26</f>
        <v>6551.2441569397824</v>
      </c>
      <c r="N26" s="18">
        <v>7496616.180735209</v>
      </c>
      <c r="O26" s="19">
        <v>0</v>
      </c>
      <c r="P26" s="19">
        <v>-64905.180735209025</v>
      </c>
      <c r="Q26" s="18">
        <f>SUM(N26:P26)</f>
        <v>7431711</v>
      </c>
      <c r="R26" s="20">
        <f>Q26/F26</f>
        <v>6513.3312883435583</v>
      </c>
      <c r="S26" s="21">
        <f t="shared" si="38"/>
        <v>-43258.583068291657</v>
      </c>
      <c r="T26" s="5">
        <f t="shared" si="38"/>
        <v>-37.912868596224143</v>
      </c>
      <c r="U26" s="22">
        <f>T26/L26</f>
        <v>-5.7871249625252872E-3</v>
      </c>
      <c r="W26" s="18">
        <v>7496616.180735209</v>
      </c>
      <c r="X26" s="19">
        <v>0</v>
      </c>
      <c r="Y26" s="19">
        <v>-64905.180735209025</v>
      </c>
      <c r="Z26" s="18">
        <f>SUM(W26:Y26)</f>
        <v>7431711</v>
      </c>
      <c r="AA26" s="20">
        <f>Z26/F26</f>
        <v>6513.3312883435583</v>
      </c>
      <c r="AB26" s="21">
        <f t="shared" si="39"/>
        <v>-43258.583068291657</v>
      </c>
      <c r="AC26" s="5">
        <f t="shared" si="39"/>
        <v>-37.912868596224143</v>
      </c>
      <c r="AD26" s="22">
        <f>AC26/L26</f>
        <v>-5.7871249625252872E-3</v>
      </c>
      <c r="AF26" s="18">
        <v>7496616.180735209</v>
      </c>
      <c r="AG26" s="19">
        <v>0</v>
      </c>
      <c r="AH26" s="19">
        <v>-58405.426377135293</v>
      </c>
      <c r="AI26" s="18">
        <f>SUM(AF26:AH26)</f>
        <v>7438210.7543580737</v>
      </c>
      <c r="AJ26" s="20">
        <f>AI26/F26</f>
        <v>6519.0278302875313</v>
      </c>
      <c r="AK26" s="21">
        <f t="shared" si="40"/>
        <v>-36758.82871021796</v>
      </c>
      <c r="AL26" s="5">
        <f t="shared" si="40"/>
        <v>-32.216326652251155</v>
      </c>
      <c r="AM26" s="22">
        <f>AL26/L26</f>
        <v>-4.9175890686541058E-3</v>
      </c>
    </row>
    <row r="27" spans="1:39" x14ac:dyDescent="0.25">
      <c r="B27" s="2" t="s">
        <v>60</v>
      </c>
      <c r="C27" s="2" t="s">
        <v>28</v>
      </c>
      <c r="D27" s="2" t="s">
        <v>31</v>
      </c>
      <c r="E27" s="2" t="s">
        <v>90</v>
      </c>
      <c r="F27" s="17">
        <v>392</v>
      </c>
      <c r="H27" s="18">
        <v>1823854.0121212122</v>
      </c>
      <c r="I27" s="19">
        <v>125494.78787878784</v>
      </c>
      <c r="J27" s="19">
        <v>0</v>
      </c>
      <c r="K27" s="18">
        <f>SUM(H27:J27)</f>
        <v>1949348.8</v>
      </c>
      <c r="L27" s="20">
        <f>K27/F27</f>
        <v>4972.8285714285712</v>
      </c>
      <c r="N27" s="18">
        <v>1812097.9321212124</v>
      </c>
      <c r="O27" s="19">
        <v>137250.86787878769</v>
      </c>
      <c r="P27" s="19">
        <v>0</v>
      </c>
      <c r="Q27" s="18">
        <f>SUM(N27:P27)</f>
        <v>1949348.8</v>
      </c>
      <c r="R27" s="20">
        <f>Q27/F27</f>
        <v>4972.8285714285712</v>
      </c>
      <c r="S27" s="21">
        <f t="shared" si="38"/>
        <v>0</v>
      </c>
      <c r="T27" s="5">
        <f t="shared" si="38"/>
        <v>0</v>
      </c>
      <c r="U27" s="22">
        <f>T27/L27</f>
        <v>0</v>
      </c>
      <c r="W27" s="18">
        <v>1812097.9321212124</v>
      </c>
      <c r="X27" s="19">
        <v>137250.86787878769</v>
      </c>
      <c r="Y27" s="19">
        <v>0</v>
      </c>
      <c r="Z27" s="18">
        <f>SUM(W27:Y27)</f>
        <v>1949348.8</v>
      </c>
      <c r="AA27" s="20">
        <f>Z27/F27</f>
        <v>4972.8285714285712</v>
      </c>
      <c r="AB27" s="21">
        <f t="shared" si="39"/>
        <v>0</v>
      </c>
      <c r="AC27" s="5">
        <f t="shared" si="39"/>
        <v>0</v>
      </c>
      <c r="AD27" s="22">
        <f>AC27/L27</f>
        <v>0</v>
      </c>
      <c r="AF27" s="18">
        <v>1812097.9321212124</v>
      </c>
      <c r="AG27" s="19">
        <v>125494.78787878784</v>
      </c>
      <c r="AH27" s="19">
        <v>0</v>
      </c>
      <c r="AI27" s="18">
        <f>SUM(AF27:AH27)</f>
        <v>1937592.7200000002</v>
      </c>
      <c r="AJ27" s="20">
        <f>AI27/F27</f>
        <v>4942.8385714285723</v>
      </c>
      <c r="AK27" s="21">
        <f t="shared" si="40"/>
        <v>-11756.079999999842</v>
      </c>
      <c r="AL27" s="5">
        <f t="shared" si="40"/>
        <v>-29.989999999998872</v>
      </c>
      <c r="AM27" s="22">
        <f>AL27/L27</f>
        <v>-6.0307729432513869E-3</v>
      </c>
    </row>
    <row r="28" spans="1:39" x14ac:dyDescent="0.25">
      <c r="B28" s="2" t="s">
        <v>66</v>
      </c>
      <c r="C28" s="2" t="s">
        <v>28</v>
      </c>
      <c r="D28" s="2" t="s">
        <v>31</v>
      </c>
      <c r="E28" s="2" t="s">
        <v>90</v>
      </c>
      <c r="F28" s="17">
        <v>90</v>
      </c>
      <c r="H28" s="18">
        <v>579440.05860142282</v>
      </c>
      <c r="I28" s="19">
        <v>0</v>
      </c>
      <c r="J28" s="19">
        <v>-3426.8250172462481</v>
      </c>
      <c r="K28" s="18">
        <f>SUM(H28:J28)</f>
        <v>576013.23358417652</v>
      </c>
      <c r="L28" s="20">
        <f>K28/F28</f>
        <v>6400.1470398241836</v>
      </c>
      <c r="N28" s="18">
        <v>576740.95860142284</v>
      </c>
      <c r="O28" s="19">
        <v>0</v>
      </c>
      <c r="P28" s="19">
        <v>-4046.940906771114</v>
      </c>
      <c r="Q28" s="18">
        <f>SUM(N28:P28)</f>
        <v>572694.01769465173</v>
      </c>
      <c r="R28" s="20">
        <f>Q28/F28</f>
        <v>6363.2668632739078</v>
      </c>
      <c r="S28" s="21">
        <f t="shared" si="38"/>
        <v>-3319.2158895247849</v>
      </c>
      <c r="T28" s="5">
        <f t="shared" si="38"/>
        <v>-36.880176550275792</v>
      </c>
      <c r="U28" s="22">
        <f>T28/L28</f>
        <v>-5.7623951951092855E-3</v>
      </c>
      <c r="W28" s="18">
        <v>576740.95860142284</v>
      </c>
      <c r="X28" s="19">
        <v>0</v>
      </c>
      <c r="Y28" s="19">
        <v>-4165.7514773526054</v>
      </c>
      <c r="Z28" s="18">
        <f>SUM(W28:Y28)</f>
        <v>572575.20712407026</v>
      </c>
      <c r="AA28" s="20">
        <f>Z28/F28</f>
        <v>6361.9467458230029</v>
      </c>
      <c r="AB28" s="21">
        <f t="shared" si="39"/>
        <v>-3438.0264601062518</v>
      </c>
      <c r="AC28" s="5">
        <f t="shared" si="39"/>
        <v>-38.200294001180737</v>
      </c>
      <c r="AD28" s="22">
        <f>AC28/L28</f>
        <v>-5.9686588079123455E-3</v>
      </c>
      <c r="AF28" s="18">
        <v>576740.95860142284</v>
      </c>
      <c r="AG28" s="19">
        <v>0</v>
      </c>
      <c r="AH28" s="19">
        <v>-3227.8797314072199</v>
      </c>
      <c r="AI28" s="18">
        <f>SUM(AF28:AH28)</f>
        <v>573513.07887001557</v>
      </c>
      <c r="AJ28" s="20">
        <f>AI28/F28</f>
        <v>6372.3675430001731</v>
      </c>
      <c r="AK28" s="21">
        <f t="shared" si="40"/>
        <v>-2500.1547141609481</v>
      </c>
      <c r="AL28" s="5">
        <f t="shared" si="40"/>
        <v>-27.779496824010494</v>
      </c>
      <c r="AM28" s="22">
        <f>AL28/L28</f>
        <v>-4.3404466571089302E-3</v>
      </c>
    </row>
    <row r="29" spans="1:39" x14ac:dyDescent="0.25">
      <c r="B29" s="2" t="s">
        <v>88</v>
      </c>
      <c r="C29" s="2" t="s">
        <v>29</v>
      </c>
      <c r="D29" s="2" t="s">
        <v>31</v>
      </c>
      <c r="E29" s="2" t="s">
        <v>90</v>
      </c>
      <c r="F29" s="17">
        <v>704</v>
      </c>
      <c r="H29" s="18">
        <v>4968172.5828539273</v>
      </c>
      <c r="I29" s="19">
        <v>0</v>
      </c>
      <c r="J29" s="19">
        <v>-28010.362562959232</v>
      </c>
      <c r="K29" s="18">
        <f>SUM(H29:J29)</f>
        <v>4940162.2202909682</v>
      </c>
      <c r="L29" s="20">
        <f>K29/F29</f>
        <v>7017.2758810951254</v>
      </c>
      <c r="N29" s="18">
        <v>4947059.6228539282</v>
      </c>
      <c r="O29" s="19">
        <v>0</v>
      </c>
      <c r="P29" s="19">
        <v>-33875.892599008366</v>
      </c>
      <c r="Q29" s="18">
        <f>SUM(N29:P29)</f>
        <v>4913183.7302549202</v>
      </c>
      <c r="R29" s="20">
        <f>Q29/F29</f>
        <v>6978.9541622939205</v>
      </c>
      <c r="S29" s="21">
        <f t="shared" si="38"/>
        <v>-26978.490036047995</v>
      </c>
      <c r="T29" s="5">
        <f t="shared" si="38"/>
        <v>-38.321718801204952</v>
      </c>
      <c r="U29" s="22">
        <f>T29/L29</f>
        <v>-5.4610534701144478E-3</v>
      </c>
      <c r="W29" s="18">
        <v>4947059.6228539282</v>
      </c>
      <c r="X29" s="19">
        <v>0</v>
      </c>
      <c r="Y29" s="19">
        <v>-38801.37097829234</v>
      </c>
      <c r="Z29" s="18">
        <f>SUM(W29:Y29)</f>
        <v>4908258.2518756362</v>
      </c>
      <c r="AA29" s="20">
        <f>Z29/F29</f>
        <v>6971.9577441415286</v>
      </c>
      <c r="AB29" s="21">
        <f t="shared" si="39"/>
        <v>-31903.968415332027</v>
      </c>
      <c r="AC29" s="5">
        <f t="shared" si="39"/>
        <v>-45.318136953596877</v>
      </c>
      <c r="AD29" s="22">
        <f>AC29/L29</f>
        <v>-6.4580811302696666E-3</v>
      </c>
      <c r="AF29" s="18">
        <v>4947059.6228539282</v>
      </c>
      <c r="AG29" s="19">
        <v>0</v>
      </c>
      <c r="AH29" s="19">
        <v>-30065.681933392214</v>
      </c>
      <c r="AI29" s="18">
        <f>SUM(AF29:AH29)</f>
        <v>4916993.9409205364</v>
      </c>
      <c r="AJ29" s="20">
        <f>AI29/F29</f>
        <v>6984.3663933530343</v>
      </c>
      <c r="AK29" s="21">
        <f t="shared" si="40"/>
        <v>-23168.279370431788</v>
      </c>
      <c r="AL29" s="5">
        <f t="shared" si="40"/>
        <v>-32.909487742091187</v>
      </c>
      <c r="AM29" s="22">
        <f>AL29/L29</f>
        <v>-4.6897810916556541E-3</v>
      </c>
    </row>
    <row r="30" spans="1:39" s="47" customFormat="1" ht="15.6" x14ac:dyDescent="0.3">
      <c r="F30" s="46">
        <f>SUM(F24:F29)</f>
        <v>2450</v>
      </c>
      <c r="H30" s="48">
        <f>SUM(H24:H29)</f>
        <v>15694668.183182739</v>
      </c>
      <c r="I30" s="49">
        <f>SUM(I24:I29)</f>
        <v>125494.78787878784</v>
      </c>
      <c r="J30" s="49">
        <f>SUM(J24:J29)</f>
        <v>-95741.110030364114</v>
      </c>
      <c r="K30" s="48">
        <f>SUM(K24:K29)</f>
        <v>15724421.861031163</v>
      </c>
      <c r="L30" s="50">
        <f t="shared" ref="L30" si="41">K30/F30</f>
        <v>6418.1313718494548</v>
      </c>
      <c r="N30" s="48">
        <f>SUM(N24:N29)</f>
        <v>15621192.683182739</v>
      </c>
      <c r="O30" s="49">
        <f>SUM(O24:O29)</f>
        <v>137250.86787878769</v>
      </c>
      <c r="P30" s="49">
        <f>SUM(P24:P29)</f>
        <v>-115277.0919764635</v>
      </c>
      <c r="Q30" s="48">
        <f>SUM(Q24:Q29)</f>
        <v>15643166.459085066</v>
      </c>
      <c r="R30" s="50">
        <f t="shared" ref="R30" si="42">Q30/F30</f>
        <v>6384.9659016673741</v>
      </c>
      <c r="S30" s="51">
        <f>SUM(S24:S29)</f>
        <v>-81255.401946098311</v>
      </c>
      <c r="T30" s="52">
        <f t="shared" si="38"/>
        <v>-33.165470182080753</v>
      </c>
      <c r="U30" s="53">
        <f t="shared" ref="U30" si="43">T30/L30</f>
        <v>-5.1674651484305409E-3</v>
      </c>
      <c r="W30" s="48">
        <f>SUM(W24:W29)</f>
        <v>15621192.683182739</v>
      </c>
      <c r="X30" s="49">
        <f>SUM(X24:X29)</f>
        <v>137250.86787878769</v>
      </c>
      <c r="Y30" s="49">
        <f>SUM(Y24:Y29)</f>
        <v>-118746.79831117843</v>
      </c>
      <c r="Z30" s="48">
        <f>SUM(Z24:Z29)</f>
        <v>15639696.752750348</v>
      </c>
      <c r="AA30" s="50">
        <f t="shared" ref="AA30" si="44">Z30/F30</f>
        <v>6383.5496950001425</v>
      </c>
      <c r="AB30" s="51">
        <f>SUM(AB24:AB29)</f>
        <v>-84725.108280813205</v>
      </c>
      <c r="AC30" s="52">
        <f t="shared" si="39"/>
        <v>-34.581676849312316</v>
      </c>
      <c r="AD30" s="53">
        <f t="shared" ref="AD30" si="45">AC30/L30</f>
        <v>-5.3881223125146517E-3</v>
      </c>
      <c r="AF30" s="48">
        <f>SUM(AF24:AF29)</f>
        <v>15621192.683182739</v>
      </c>
      <c r="AG30" s="49">
        <f>SUM(AG24:AG29)</f>
        <v>125494.78787878784</v>
      </c>
      <c r="AH30" s="49">
        <f>SUM(AH24:AH29)</f>
        <v>-100125.21379712297</v>
      </c>
      <c r="AI30" s="48">
        <f>SUM(AI24:AI29)</f>
        <v>15646562.257264405</v>
      </c>
      <c r="AJ30" s="50">
        <f t="shared" ref="AJ30" si="46">AI30/F30</f>
        <v>6386.3519417405732</v>
      </c>
      <c r="AK30" s="51">
        <f>SUM(AK24:AK29)</f>
        <v>-77859.603766757646</v>
      </c>
      <c r="AL30" s="52">
        <f t="shared" si="40"/>
        <v>-31.77943010888157</v>
      </c>
      <c r="AM30" s="53">
        <f t="shared" ref="AM30" si="47">AL30/L30</f>
        <v>-4.9515081988301497E-3</v>
      </c>
    </row>
    <row r="31" spans="1:39" ht="15" customHeight="1" x14ac:dyDescent="0.3">
      <c r="A31" s="5"/>
      <c r="B31" s="16" t="s">
        <v>98</v>
      </c>
      <c r="F31" s="9"/>
      <c r="H31" s="33"/>
      <c r="I31" s="34"/>
      <c r="J31" s="34"/>
      <c r="K31" s="33"/>
      <c r="L31" s="35"/>
      <c r="N31" s="33"/>
      <c r="O31" s="34"/>
      <c r="P31" s="34"/>
      <c r="Q31" s="33"/>
      <c r="R31" s="35"/>
      <c r="S31" s="33"/>
      <c r="T31" s="34"/>
      <c r="U31" s="15"/>
      <c r="W31" s="33"/>
      <c r="X31" s="34"/>
      <c r="Y31" s="34"/>
      <c r="Z31" s="33"/>
      <c r="AA31" s="35"/>
      <c r="AB31" s="33"/>
      <c r="AC31" s="34"/>
      <c r="AD31" s="15"/>
      <c r="AF31" s="33"/>
      <c r="AG31" s="34"/>
      <c r="AH31" s="34"/>
      <c r="AI31" s="33"/>
      <c r="AJ31" s="35"/>
      <c r="AK31" s="33"/>
      <c r="AL31" s="34"/>
      <c r="AM31" s="35"/>
    </row>
    <row r="32" spans="1:39" x14ac:dyDescent="0.25">
      <c r="A32" s="23"/>
      <c r="B32" s="2" t="s">
        <v>37</v>
      </c>
      <c r="C32" s="2" t="s">
        <v>28</v>
      </c>
      <c r="D32" s="2" t="s">
        <v>30</v>
      </c>
      <c r="E32" s="2" t="s">
        <v>30</v>
      </c>
      <c r="F32" s="17">
        <v>171</v>
      </c>
      <c r="H32" s="18">
        <v>1043016.0163558787</v>
      </c>
      <c r="I32" s="19">
        <v>0</v>
      </c>
      <c r="J32" s="19">
        <v>-29327.529231209031</v>
      </c>
      <c r="K32" s="18">
        <f t="shared" ref="K32:K50" si="48">SUM(H32:J32)</f>
        <v>1013688.4871246696</v>
      </c>
      <c r="L32" s="20">
        <f t="shared" ref="L32:L51" si="49">K32/F32</f>
        <v>5928.0028486822785</v>
      </c>
      <c r="N32" s="18">
        <v>1037887.7263558789</v>
      </c>
      <c r="O32" s="19">
        <v>0</v>
      </c>
      <c r="P32" s="19">
        <v>-49722.144712625421</v>
      </c>
      <c r="Q32" s="18">
        <f t="shared" ref="Q32:Q50" si="50">SUM(N32:P32)</f>
        <v>988165.58164325345</v>
      </c>
      <c r="R32" s="20">
        <f t="shared" ref="R32:R51" si="51">Q32/F32</f>
        <v>5778.7460914810144</v>
      </c>
      <c r="S32" s="21">
        <f t="shared" ref="S32:S50" si="52">Q32-K32</f>
        <v>-25522.90548141615</v>
      </c>
      <c r="T32" s="5">
        <f t="shared" ref="T32:T51" si="53">R32-L32</f>
        <v>-149.25675720126401</v>
      </c>
      <c r="U32" s="22">
        <f t="shared" ref="U32:U51" si="54">T32/L32</f>
        <v>-2.5178253285495965E-2</v>
      </c>
      <c r="W32" s="18">
        <v>1037887.7263558789</v>
      </c>
      <c r="X32" s="19">
        <v>0</v>
      </c>
      <c r="Y32" s="19">
        <v>-38253.843053471181</v>
      </c>
      <c r="Z32" s="18">
        <f t="shared" ref="Z32:Z50" si="55">SUM(W32:Y32)</f>
        <v>999633.88330240769</v>
      </c>
      <c r="AA32" s="20">
        <f t="shared" ref="AA32:AA51" si="56">Z32/F32</f>
        <v>5845.8121830550153</v>
      </c>
      <c r="AB32" s="21">
        <f t="shared" ref="AB32:AB50" si="57">Z32-K32</f>
        <v>-14054.60382226191</v>
      </c>
      <c r="AC32" s="5">
        <f t="shared" ref="AC32:AC51" si="58">AA32-L32</f>
        <v>-82.190665627263115</v>
      </c>
      <c r="AD32" s="22">
        <f t="shared" ref="AD32:AD51" si="59">AC32/L32</f>
        <v>-1.3864815474158061E-2</v>
      </c>
      <c r="AF32" s="18">
        <v>1037887.7263558789</v>
      </c>
      <c r="AG32" s="19">
        <v>0</v>
      </c>
      <c r="AH32" s="19">
        <v>-29641.423717193287</v>
      </c>
      <c r="AI32" s="18">
        <f t="shared" ref="AI32:AI50" si="60">SUM(AF32:AH32)</f>
        <v>1008246.3026386856</v>
      </c>
      <c r="AJ32" s="20">
        <f t="shared" ref="AJ32:AJ51" si="61">AI32/F32</f>
        <v>5896.1772084133663</v>
      </c>
      <c r="AK32" s="21">
        <f t="shared" ref="AK32:AK50" si="62">AI32-K32</f>
        <v>-5442.1844859840348</v>
      </c>
      <c r="AL32" s="5">
        <f t="shared" ref="AL32:AL51" si="63">AJ32-L32</f>
        <v>-31.825640268912139</v>
      </c>
      <c r="AM32" s="22">
        <f t="shared" ref="AM32:AM51" si="64">AL32/L32</f>
        <v>-5.3686951712559623E-3</v>
      </c>
    </row>
    <row r="33" spans="1:39" x14ac:dyDescent="0.25">
      <c r="B33" s="2" t="s">
        <v>39</v>
      </c>
      <c r="C33" s="2" t="s">
        <v>28</v>
      </c>
      <c r="D33" s="2" t="s">
        <v>30</v>
      </c>
      <c r="E33" s="2" t="s">
        <v>30</v>
      </c>
      <c r="F33" s="17">
        <v>368</v>
      </c>
      <c r="H33" s="18">
        <v>2024716.1787579141</v>
      </c>
      <c r="I33" s="19">
        <v>0</v>
      </c>
      <c r="J33" s="19">
        <v>-1079.7536776358513</v>
      </c>
      <c r="K33" s="18">
        <f t="shared" si="48"/>
        <v>2023636.4250802782</v>
      </c>
      <c r="L33" s="20">
        <f t="shared" si="49"/>
        <v>5499.0120246746692</v>
      </c>
      <c r="N33" s="18">
        <v>2013679.8587579143</v>
      </c>
      <c r="O33" s="19">
        <v>0</v>
      </c>
      <c r="P33" s="19">
        <v>8667.0003887522907</v>
      </c>
      <c r="Q33" s="18">
        <f t="shared" si="50"/>
        <v>2022346.8591466665</v>
      </c>
      <c r="R33" s="20">
        <f t="shared" si="51"/>
        <v>5495.5077694202892</v>
      </c>
      <c r="S33" s="21">
        <f t="shared" si="52"/>
        <v>-1289.5659336117096</v>
      </c>
      <c r="T33" s="5">
        <f t="shared" si="53"/>
        <v>-3.5042552543800412</v>
      </c>
      <c r="U33" s="22">
        <f t="shared" si="54"/>
        <v>-6.3725178971350924E-4</v>
      </c>
      <c r="W33" s="18">
        <v>2013679.8587579143</v>
      </c>
      <c r="X33" s="19">
        <v>0</v>
      </c>
      <c r="Y33" s="19">
        <v>-322.52873973691089</v>
      </c>
      <c r="Z33" s="18">
        <f t="shared" si="55"/>
        <v>2013357.3300181774</v>
      </c>
      <c r="AA33" s="20">
        <f t="shared" si="56"/>
        <v>5471.079701136352</v>
      </c>
      <c r="AB33" s="21">
        <f t="shared" si="57"/>
        <v>-10279.095062100794</v>
      </c>
      <c r="AC33" s="5">
        <f t="shared" si="58"/>
        <v>-27.932323538317178</v>
      </c>
      <c r="AD33" s="22">
        <f t="shared" si="59"/>
        <v>-5.0795167228188959E-3</v>
      </c>
      <c r="AF33" s="18">
        <v>2013679.8587579143</v>
      </c>
      <c r="AG33" s="19">
        <v>0</v>
      </c>
      <c r="AH33" s="19">
        <v>-249.91504832993849</v>
      </c>
      <c r="AI33" s="18">
        <f t="shared" si="60"/>
        <v>2013429.9437095844</v>
      </c>
      <c r="AJ33" s="20">
        <f t="shared" si="61"/>
        <v>5471.2770209499577</v>
      </c>
      <c r="AK33" s="21">
        <f t="shared" si="62"/>
        <v>-10206.481370693771</v>
      </c>
      <c r="AL33" s="5">
        <f t="shared" si="63"/>
        <v>-27.735003724711532</v>
      </c>
      <c r="AM33" s="22">
        <f t="shared" si="64"/>
        <v>-5.0436339473820995E-3</v>
      </c>
    </row>
    <row r="34" spans="1:39" ht="15.6" x14ac:dyDescent="0.3">
      <c r="A34" s="24"/>
      <c r="B34" s="2" t="s">
        <v>41</v>
      </c>
      <c r="C34" s="2" t="s">
        <v>28</v>
      </c>
      <c r="D34" s="2" t="s">
        <v>30</v>
      </c>
      <c r="E34" s="2" t="s">
        <v>30</v>
      </c>
      <c r="F34" s="17">
        <v>302</v>
      </c>
      <c r="H34" s="18">
        <v>1462100.3067847241</v>
      </c>
      <c r="I34" s="19">
        <v>71143.513215275947</v>
      </c>
      <c r="J34" s="19">
        <v>1129.0271903325392</v>
      </c>
      <c r="K34" s="18">
        <f t="shared" si="48"/>
        <v>1534372.8471903326</v>
      </c>
      <c r="L34" s="20">
        <f t="shared" si="49"/>
        <v>5080.7047920209689</v>
      </c>
      <c r="N34" s="18">
        <v>1453043.3267847241</v>
      </c>
      <c r="O34" s="19">
        <v>80200.493215275928</v>
      </c>
      <c r="P34" s="19">
        <v>1129.0271903325392</v>
      </c>
      <c r="Q34" s="18">
        <f t="shared" si="50"/>
        <v>1534372.8471903326</v>
      </c>
      <c r="R34" s="20">
        <f t="shared" si="51"/>
        <v>5080.7047920209689</v>
      </c>
      <c r="S34" s="21">
        <f t="shared" si="52"/>
        <v>0</v>
      </c>
      <c r="T34" s="5">
        <f t="shared" si="53"/>
        <v>0</v>
      </c>
      <c r="U34" s="22">
        <f t="shared" si="54"/>
        <v>0</v>
      </c>
      <c r="W34" s="18">
        <v>1453043.3267847241</v>
      </c>
      <c r="X34" s="19">
        <v>80200.493215275928</v>
      </c>
      <c r="Y34" s="19">
        <v>0</v>
      </c>
      <c r="Z34" s="18">
        <f t="shared" si="55"/>
        <v>1533243.82</v>
      </c>
      <c r="AA34" s="20">
        <f t="shared" si="56"/>
        <v>5076.9662913907287</v>
      </c>
      <c r="AB34" s="21">
        <f t="shared" si="57"/>
        <v>-1129.0271903325338</v>
      </c>
      <c r="AC34" s="5">
        <f t="shared" si="58"/>
        <v>-3.7385006302401962</v>
      </c>
      <c r="AD34" s="22">
        <f t="shared" si="59"/>
        <v>-7.3582323383782359E-4</v>
      </c>
      <c r="AF34" s="18">
        <v>1453043.3267847241</v>
      </c>
      <c r="AG34" s="19">
        <v>71143.513215275947</v>
      </c>
      <c r="AH34" s="19">
        <v>3423.8120543808104</v>
      </c>
      <c r="AI34" s="18">
        <f t="shared" si="60"/>
        <v>1527610.6520543809</v>
      </c>
      <c r="AJ34" s="20">
        <f t="shared" si="61"/>
        <v>5058.3134173986118</v>
      </c>
      <c r="AK34" s="21">
        <f t="shared" si="62"/>
        <v>-6762.1951359517407</v>
      </c>
      <c r="AL34" s="5">
        <f t="shared" si="63"/>
        <v>-22.391374622357034</v>
      </c>
      <c r="AM34" s="22">
        <f t="shared" si="64"/>
        <v>-4.4071394696109361E-3</v>
      </c>
    </row>
    <row r="35" spans="1:39" ht="15.6" x14ac:dyDescent="0.3">
      <c r="A35" s="24"/>
      <c r="B35" s="2" t="s">
        <v>42</v>
      </c>
      <c r="C35" s="2" t="s">
        <v>28</v>
      </c>
      <c r="D35" s="2" t="s">
        <v>30</v>
      </c>
      <c r="E35" s="2" t="s">
        <v>30</v>
      </c>
      <c r="F35" s="17">
        <v>306</v>
      </c>
      <c r="H35" s="18">
        <v>1485518.3400041263</v>
      </c>
      <c r="I35" s="19">
        <v>55661.659995873692</v>
      </c>
      <c r="J35" s="19">
        <v>0</v>
      </c>
      <c r="K35" s="18">
        <f t="shared" si="48"/>
        <v>1541180</v>
      </c>
      <c r="L35" s="20">
        <f t="shared" si="49"/>
        <v>5036.5359477124184</v>
      </c>
      <c r="N35" s="18">
        <v>1476341.4000041264</v>
      </c>
      <c r="O35" s="19">
        <v>64838.599995873636</v>
      </c>
      <c r="P35" s="19">
        <v>0</v>
      </c>
      <c r="Q35" s="18">
        <f t="shared" si="50"/>
        <v>1541180</v>
      </c>
      <c r="R35" s="20">
        <f t="shared" si="51"/>
        <v>5036.5359477124184</v>
      </c>
      <c r="S35" s="21">
        <f t="shared" si="52"/>
        <v>0</v>
      </c>
      <c r="T35" s="5">
        <f t="shared" si="53"/>
        <v>0</v>
      </c>
      <c r="U35" s="22">
        <f t="shared" si="54"/>
        <v>0</v>
      </c>
      <c r="W35" s="18">
        <v>1476341.4000041264</v>
      </c>
      <c r="X35" s="19">
        <v>64838.599995873636</v>
      </c>
      <c r="Y35" s="19">
        <v>0</v>
      </c>
      <c r="Z35" s="18">
        <f t="shared" si="55"/>
        <v>1541180</v>
      </c>
      <c r="AA35" s="20">
        <f t="shared" si="56"/>
        <v>5036.5359477124184</v>
      </c>
      <c r="AB35" s="21">
        <f t="shared" si="57"/>
        <v>0</v>
      </c>
      <c r="AC35" s="5">
        <f t="shared" si="58"/>
        <v>0</v>
      </c>
      <c r="AD35" s="22">
        <f t="shared" si="59"/>
        <v>0</v>
      </c>
      <c r="AF35" s="18">
        <v>1476341.4000041264</v>
      </c>
      <c r="AG35" s="19">
        <v>55661.659995873692</v>
      </c>
      <c r="AH35" s="19">
        <v>0</v>
      </c>
      <c r="AI35" s="18">
        <f t="shared" si="60"/>
        <v>1532003.06</v>
      </c>
      <c r="AJ35" s="20">
        <f t="shared" si="61"/>
        <v>5006.5459477124186</v>
      </c>
      <c r="AK35" s="21">
        <f t="shared" si="62"/>
        <v>-9176.9399999999441</v>
      </c>
      <c r="AL35" s="5">
        <f t="shared" si="63"/>
        <v>-29.989999999999782</v>
      </c>
      <c r="AM35" s="22">
        <f t="shared" si="64"/>
        <v>-5.9544894171997646E-3</v>
      </c>
    </row>
    <row r="36" spans="1:39" x14ac:dyDescent="0.25">
      <c r="A36" s="25"/>
      <c r="B36" s="2" t="s">
        <v>44</v>
      </c>
      <c r="C36" s="2" t="s">
        <v>28</v>
      </c>
      <c r="D36" s="2" t="s">
        <v>30</v>
      </c>
      <c r="E36" s="2" t="s">
        <v>30</v>
      </c>
      <c r="F36" s="17">
        <v>124</v>
      </c>
      <c r="H36" s="18">
        <v>677195.69087213604</v>
      </c>
      <c r="I36" s="19">
        <v>0</v>
      </c>
      <c r="J36" s="19">
        <v>-7506.8718153920972</v>
      </c>
      <c r="K36" s="18">
        <f t="shared" si="48"/>
        <v>669688.81905674399</v>
      </c>
      <c r="L36" s="20">
        <f t="shared" si="49"/>
        <v>5400.7162827156772</v>
      </c>
      <c r="N36" s="18">
        <v>673476.93087213603</v>
      </c>
      <c r="O36" s="19">
        <v>0</v>
      </c>
      <c r="P36" s="19">
        <v>-10707.210283975721</v>
      </c>
      <c r="Q36" s="18">
        <f t="shared" si="50"/>
        <v>662769.72058816033</v>
      </c>
      <c r="R36" s="20">
        <f t="shared" si="51"/>
        <v>5344.9171015174225</v>
      </c>
      <c r="S36" s="21">
        <f t="shared" si="52"/>
        <v>-6919.0984685836593</v>
      </c>
      <c r="T36" s="5">
        <f t="shared" si="53"/>
        <v>-55.799181198254701</v>
      </c>
      <c r="U36" s="22">
        <f t="shared" si="54"/>
        <v>-1.0331811240822455E-2</v>
      </c>
      <c r="W36" s="18">
        <v>673476.93087213603</v>
      </c>
      <c r="X36" s="19">
        <v>0</v>
      </c>
      <c r="Y36" s="19">
        <v>-9232.854439235156</v>
      </c>
      <c r="Z36" s="18">
        <f t="shared" si="55"/>
        <v>664244.07643290085</v>
      </c>
      <c r="AA36" s="20">
        <f t="shared" si="56"/>
        <v>5356.8070680072651</v>
      </c>
      <c r="AB36" s="21">
        <f t="shared" si="57"/>
        <v>-5444.7426238431362</v>
      </c>
      <c r="AC36" s="5">
        <f t="shared" si="58"/>
        <v>-43.909214708412037</v>
      </c>
      <c r="AD36" s="22">
        <f t="shared" si="59"/>
        <v>-8.1302576195194758E-3</v>
      </c>
      <c r="AF36" s="18">
        <v>673476.93087213603</v>
      </c>
      <c r="AG36" s="19">
        <v>0</v>
      </c>
      <c r="AH36" s="19">
        <v>-7154.181873177964</v>
      </c>
      <c r="AI36" s="18">
        <f t="shared" si="60"/>
        <v>666322.74899895804</v>
      </c>
      <c r="AJ36" s="20">
        <f t="shared" si="61"/>
        <v>5373.5705564432101</v>
      </c>
      <c r="AK36" s="21">
        <f t="shared" si="62"/>
        <v>-3366.0700577859534</v>
      </c>
      <c r="AL36" s="5">
        <f t="shared" si="63"/>
        <v>-27.145726272467073</v>
      </c>
      <c r="AM36" s="22">
        <f t="shared" si="64"/>
        <v>-5.026319630850375E-3</v>
      </c>
    </row>
    <row r="37" spans="1:39" x14ac:dyDescent="0.25">
      <c r="B37" s="2" t="s">
        <v>45</v>
      </c>
      <c r="C37" s="2" t="s">
        <v>28</v>
      </c>
      <c r="D37" s="2" t="s">
        <v>30</v>
      </c>
      <c r="E37" s="2" t="s">
        <v>30</v>
      </c>
      <c r="F37" s="17">
        <v>281</v>
      </c>
      <c r="H37" s="18">
        <v>1534177.1739570168</v>
      </c>
      <c r="I37" s="19">
        <v>0</v>
      </c>
      <c r="J37" s="19">
        <v>-21164.503161997691</v>
      </c>
      <c r="K37" s="18">
        <f t="shared" si="48"/>
        <v>1513012.670795019</v>
      </c>
      <c r="L37" s="20">
        <f t="shared" si="49"/>
        <v>5384.3867288078973</v>
      </c>
      <c r="N37" s="18">
        <v>1525749.9839570168</v>
      </c>
      <c r="O37" s="19">
        <v>0</v>
      </c>
      <c r="P37" s="19">
        <v>-31914.560760698903</v>
      </c>
      <c r="Q37" s="18">
        <f t="shared" si="50"/>
        <v>1493835.4231963179</v>
      </c>
      <c r="R37" s="20">
        <f t="shared" si="51"/>
        <v>5316.1402960723053</v>
      </c>
      <c r="S37" s="21">
        <f t="shared" si="52"/>
        <v>-19177.247598701157</v>
      </c>
      <c r="T37" s="5">
        <f t="shared" si="53"/>
        <v>-68.246432735591952</v>
      </c>
      <c r="U37" s="22">
        <f t="shared" si="54"/>
        <v>-1.267487574220021E-2</v>
      </c>
      <c r="W37" s="18">
        <v>1525749.9839570168</v>
      </c>
      <c r="X37" s="19">
        <v>0</v>
      </c>
      <c r="Y37" s="19">
        <v>-27023.012192286675</v>
      </c>
      <c r="Z37" s="18">
        <f t="shared" si="55"/>
        <v>1498726.9717647301</v>
      </c>
      <c r="AA37" s="20">
        <f t="shared" si="56"/>
        <v>5333.5479422232384</v>
      </c>
      <c r="AB37" s="21">
        <f t="shared" si="57"/>
        <v>-14285.699030288961</v>
      </c>
      <c r="AC37" s="5">
        <f t="shared" si="58"/>
        <v>-50.838786584658919</v>
      </c>
      <c r="AD37" s="22">
        <f t="shared" si="59"/>
        <v>-9.4418898836998322E-3</v>
      </c>
      <c r="AF37" s="18">
        <v>1525749.9839570168</v>
      </c>
      <c r="AG37" s="19">
        <v>0</v>
      </c>
      <c r="AH37" s="19">
        <v>-20939.087175811641</v>
      </c>
      <c r="AI37" s="18">
        <f t="shared" si="60"/>
        <v>1504810.8967812052</v>
      </c>
      <c r="AJ37" s="20">
        <f t="shared" si="61"/>
        <v>5355.1989209295562</v>
      </c>
      <c r="AK37" s="21">
        <f t="shared" si="62"/>
        <v>-8201.7740138138179</v>
      </c>
      <c r="AL37" s="5">
        <f t="shared" si="63"/>
        <v>-29.187807878341118</v>
      </c>
      <c r="AM37" s="22">
        <f t="shared" si="64"/>
        <v>-5.4208230850467344E-3</v>
      </c>
    </row>
    <row r="38" spans="1:39" x14ac:dyDescent="0.25">
      <c r="A38" s="26"/>
      <c r="B38" s="2" t="s">
        <v>47</v>
      </c>
      <c r="C38" s="2" t="s">
        <v>28</v>
      </c>
      <c r="D38" s="2" t="s">
        <v>30</v>
      </c>
      <c r="E38" s="2" t="s">
        <v>30</v>
      </c>
      <c r="F38" s="17">
        <v>263</v>
      </c>
      <c r="H38" s="18">
        <v>1277110.4036757543</v>
      </c>
      <c r="I38" s="19">
        <v>56204.446324245771</v>
      </c>
      <c r="J38" s="19">
        <v>985.32624113489874</v>
      </c>
      <c r="K38" s="18">
        <f t="shared" si="48"/>
        <v>1334300.176241135</v>
      </c>
      <c r="L38" s="20">
        <f t="shared" si="49"/>
        <v>5073.3847005366351</v>
      </c>
      <c r="N38" s="18">
        <v>1269223.0336757542</v>
      </c>
      <c r="O38" s="19">
        <v>64091.816324245883</v>
      </c>
      <c r="P38" s="19">
        <v>985.32624113489874</v>
      </c>
      <c r="Q38" s="18">
        <f t="shared" si="50"/>
        <v>1334300.176241135</v>
      </c>
      <c r="R38" s="20">
        <f t="shared" si="51"/>
        <v>5073.3847005366351</v>
      </c>
      <c r="S38" s="21">
        <f t="shared" si="52"/>
        <v>0</v>
      </c>
      <c r="T38" s="5">
        <f t="shared" si="53"/>
        <v>0</v>
      </c>
      <c r="U38" s="22">
        <f t="shared" si="54"/>
        <v>0</v>
      </c>
      <c r="W38" s="18">
        <v>1269223.0336757542</v>
      </c>
      <c r="X38" s="19">
        <v>64091.816324245883</v>
      </c>
      <c r="Y38" s="19">
        <v>0</v>
      </c>
      <c r="Z38" s="18">
        <f t="shared" si="55"/>
        <v>1333314.8500000001</v>
      </c>
      <c r="AA38" s="20">
        <f t="shared" si="56"/>
        <v>5069.6382129277572</v>
      </c>
      <c r="AB38" s="21">
        <f t="shared" si="57"/>
        <v>-985.32624113489874</v>
      </c>
      <c r="AC38" s="5">
        <f t="shared" si="58"/>
        <v>-3.746487608877942</v>
      </c>
      <c r="AD38" s="22">
        <f t="shared" si="59"/>
        <v>-7.3845920032077571E-4</v>
      </c>
      <c r="AF38" s="18">
        <v>1269223.0336757542</v>
      </c>
      <c r="AG38" s="19">
        <v>56204.446324246004</v>
      </c>
      <c r="AH38" s="19">
        <v>3077.4446099291663</v>
      </c>
      <c r="AI38" s="18">
        <f t="shared" si="60"/>
        <v>1328504.9246099293</v>
      </c>
      <c r="AJ38" s="20">
        <f t="shared" si="61"/>
        <v>5051.34952323167</v>
      </c>
      <c r="AK38" s="21">
        <f t="shared" si="62"/>
        <v>-5795.2516312056687</v>
      </c>
      <c r="AL38" s="5">
        <f t="shared" si="63"/>
        <v>-22.035177304965146</v>
      </c>
      <c r="AM38" s="22">
        <f t="shared" si="64"/>
        <v>-4.3432892645878761E-3</v>
      </c>
    </row>
    <row r="39" spans="1:39" x14ac:dyDescent="0.25">
      <c r="A39" s="5"/>
      <c r="B39" s="2" t="s">
        <v>104</v>
      </c>
      <c r="C39" s="2" t="s">
        <v>29</v>
      </c>
      <c r="D39" s="2" t="s">
        <v>30</v>
      </c>
      <c r="E39" s="2" t="s">
        <v>30</v>
      </c>
      <c r="F39" s="17">
        <v>1201</v>
      </c>
      <c r="H39" s="18">
        <v>8209134.9347113892</v>
      </c>
      <c r="I39" s="19">
        <v>0</v>
      </c>
      <c r="J39" s="19">
        <v>-71695.268781643274</v>
      </c>
      <c r="K39" s="18">
        <f t="shared" si="48"/>
        <v>8137439.6659297459</v>
      </c>
      <c r="L39" s="20">
        <f t="shared" si="49"/>
        <v>6775.5534270855505</v>
      </c>
      <c r="N39" s="18">
        <v>8173116.944711389</v>
      </c>
      <c r="O39" s="19">
        <v>0</v>
      </c>
      <c r="P39" s="19">
        <v>-101839.42497653973</v>
      </c>
      <c r="Q39" s="18">
        <f t="shared" si="50"/>
        <v>8071277.5197348492</v>
      </c>
      <c r="R39" s="20">
        <f t="shared" si="51"/>
        <v>6720.4642129349286</v>
      </c>
      <c r="S39" s="21">
        <f t="shared" si="52"/>
        <v>-66162.146194896661</v>
      </c>
      <c r="T39" s="5">
        <f t="shared" si="53"/>
        <v>-55.089214150621956</v>
      </c>
      <c r="U39" s="22">
        <f t="shared" si="54"/>
        <v>-8.1305851608225212E-3</v>
      </c>
      <c r="W39" s="18">
        <v>8173116.944711389</v>
      </c>
      <c r="X39" s="19">
        <v>0</v>
      </c>
      <c r="Y39" s="19">
        <v>-96827.316716497226</v>
      </c>
      <c r="Z39" s="18">
        <f t="shared" si="55"/>
        <v>8076289.6279948922</v>
      </c>
      <c r="AA39" s="20">
        <f t="shared" si="56"/>
        <v>6724.6374920856724</v>
      </c>
      <c r="AB39" s="21">
        <f t="shared" si="57"/>
        <v>-61150.037934853695</v>
      </c>
      <c r="AC39" s="5">
        <f t="shared" si="58"/>
        <v>-50.915934999878118</v>
      </c>
      <c r="AD39" s="22">
        <f t="shared" si="59"/>
        <v>-7.5146533117633751E-3</v>
      </c>
      <c r="AF39" s="18">
        <v>8173116.944711389</v>
      </c>
      <c r="AG39" s="19">
        <v>0</v>
      </c>
      <c r="AH39" s="19">
        <v>-75027.743439547878</v>
      </c>
      <c r="AI39" s="18">
        <f t="shared" si="60"/>
        <v>8098089.2012718413</v>
      </c>
      <c r="AJ39" s="20">
        <f t="shared" si="61"/>
        <v>6742.7886771622325</v>
      </c>
      <c r="AK39" s="21">
        <f t="shared" si="62"/>
        <v>-39350.46465790458</v>
      </c>
      <c r="AL39" s="5">
        <f t="shared" si="63"/>
        <v>-32.76474992331805</v>
      </c>
      <c r="AM39" s="22">
        <f t="shared" si="64"/>
        <v>-4.835730435293983E-3</v>
      </c>
    </row>
    <row r="40" spans="1:39" x14ac:dyDescent="0.25">
      <c r="B40" s="2" t="s">
        <v>85</v>
      </c>
      <c r="C40" s="2" t="s">
        <v>29</v>
      </c>
      <c r="D40" s="2" t="s">
        <v>30</v>
      </c>
      <c r="E40" s="2" t="s">
        <v>30</v>
      </c>
      <c r="F40" s="17">
        <v>1075</v>
      </c>
      <c r="H40" s="18">
        <v>7507415.3007203052</v>
      </c>
      <c r="I40" s="19">
        <v>0</v>
      </c>
      <c r="J40" s="19">
        <v>-42781.336627864563</v>
      </c>
      <c r="K40" s="18">
        <f t="shared" si="48"/>
        <v>7464633.9640924409</v>
      </c>
      <c r="L40" s="20">
        <f t="shared" si="49"/>
        <v>6943.845547992968</v>
      </c>
      <c r="N40" s="18">
        <v>7475176.0507203052</v>
      </c>
      <c r="O40" s="19">
        <v>0</v>
      </c>
      <c r="P40" s="19">
        <v>-51746.214378475277</v>
      </c>
      <c r="Q40" s="18">
        <f t="shared" si="50"/>
        <v>7423429.83634183</v>
      </c>
      <c r="R40" s="20">
        <f t="shared" si="51"/>
        <v>6905.5161268296097</v>
      </c>
      <c r="S40" s="21">
        <f t="shared" si="52"/>
        <v>-41204.127750610933</v>
      </c>
      <c r="T40" s="5">
        <f t="shared" si="53"/>
        <v>-38.329421163358347</v>
      </c>
      <c r="U40" s="22">
        <f t="shared" si="54"/>
        <v>-5.5199126908053115E-3</v>
      </c>
      <c r="W40" s="18">
        <v>7475176.0507203052</v>
      </c>
      <c r="X40" s="19">
        <v>0</v>
      </c>
      <c r="Y40" s="19">
        <v>-58461.448053033011</v>
      </c>
      <c r="Z40" s="18">
        <f t="shared" si="55"/>
        <v>7416714.6026672721</v>
      </c>
      <c r="AA40" s="20">
        <f t="shared" si="56"/>
        <v>6899.2693978300204</v>
      </c>
      <c r="AB40" s="21">
        <f t="shared" si="57"/>
        <v>-47919.361425168812</v>
      </c>
      <c r="AC40" s="5">
        <f t="shared" si="58"/>
        <v>-44.57615016294767</v>
      </c>
      <c r="AD40" s="22">
        <f t="shared" si="59"/>
        <v>-6.419519249795504E-3</v>
      </c>
      <c r="AF40" s="18">
        <v>7475176.0507203052</v>
      </c>
      <c r="AG40" s="19">
        <v>0</v>
      </c>
      <c r="AH40" s="19">
        <v>-45299.515409168627</v>
      </c>
      <c r="AI40" s="18">
        <f t="shared" si="60"/>
        <v>7429876.5353111364</v>
      </c>
      <c r="AJ40" s="20">
        <f t="shared" si="61"/>
        <v>6911.513056103383</v>
      </c>
      <c r="AK40" s="21">
        <f t="shared" si="62"/>
        <v>-34757.428781304508</v>
      </c>
      <c r="AL40" s="5">
        <f t="shared" si="63"/>
        <v>-32.332491889585071</v>
      </c>
      <c r="AM40" s="22">
        <f t="shared" si="64"/>
        <v>-4.6562803947922454E-3</v>
      </c>
    </row>
    <row r="41" spans="1:39" x14ac:dyDescent="0.25">
      <c r="A41" s="5"/>
      <c r="B41" s="2" t="s">
        <v>53</v>
      </c>
      <c r="C41" s="2" t="s">
        <v>28</v>
      </c>
      <c r="D41" s="2" t="s">
        <v>30</v>
      </c>
      <c r="E41" s="2" t="s">
        <v>30</v>
      </c>
      <c r="F41" s="17">
        <v>221</v>
      </c>
      <c r="H41" s="18">
        <v>1174658.7725437877</v>
      </c>
      <c r="I41" s="19">
        <v>0</v>
      </c>
      <c r="J41" s="19">
        <v>-13108.670669618714</v>
      </c>
      <c r="K41" s="18">
        <f t="shared" si="48"/>
        <v>1161550.101874169</v>
      </c>
      <c r="L41" s="20">
        <f t="shared" si="49"/>
        <v>5255.882813910267</v>
      </c>
      <c r="N41" s="18">
        <v>1168030.9825437879</v>
      </c>
      <c r="O41" s="19">
        <v>0</v>
      </c>
      <c r="P41" s="19">
        <v>-18584.670968045099</v>
      </c>
      <c r="Q41" s="18">
        <f t="shared" si="50"/>
        <v>1149446.3115757429</v>
      </c>
      <c r="R41" s="20">
        <f t="shared" si="51"/>
        <v>5201.1145320169362</v>
      </c>
      <c r="S41" s="21">
        <f t="shared" si="52"/>
        <v>-12103.790298426058</v>
      </c>
      <c r="T41" s="5">
        <f t="shared" si="53"/>
        <v>-54.768281893330823</v>
      </c>
      <c r="U41" s="22">
        <f t="shared" si="54"/>
        <v>-1.0420377286263041E-2</v>
      </c>
      <c r="W41" s="18">
        <v>1168030.9825437879</v>
      </c>
      <c r="X41" s="19">
        <v>0</v>
      </c>
      <c r="Y41" s="19">
        <v>-16299.18273940771</v>
      </c>
      <c r="Z41" s="18">
        <f t="shared" si="55"/>
        <v>1151731.7998043802</v>
      </c>
      <c r="AA41" s="20">
        <f t="shared" si="56"/>
        <v>5211.4561077121271</v>
      </c>
      <c r="AB41" s="21">
        <f t="shared" si="57"/>
        <v>-9818.3020697887987</v>
      </c>
      <c r="AC41" s="5">
        <f t="shared" si="58"/>
        <v>-44.426706198139982</v>
      </c>
      <c r="AD41" s="22">
        <f t="shared" si="59"/>
        <v>-8.4527581323845073E-3</v>
      </c>
      <c r="AF41" s="18">
        <v>1168030.9825437879</v>
      </c>
      <c r="AG41" s="19">
        <v>0</v>
      </c>
      <c r="AH41" s="19">
        <v>-12629.606420129532</v>
      </c>
      <c r="AI41" s="18">
        <f t="shared" si="60"/>
        <v>1155401.3761236584</v>
      </c>
      <c r="AJ41" s="20">
        <f t="shared" si="61"/>
        <v>5228.0605254464181</v>
      </c>
      <c r="AK41" s="21">
        <f t="shared" si="62"/>
        <v>-6148.7257505105808</v>
      </c>
      <c r="AL41" s="5">
        <f t="shared" si="63"/>
        <v>-27.822288463848963</v>
      </c>
      <c r="AM41" s="22">
        <f t="shared" si="64"/>
        <v>-5.293551901540545E-3</v>
      </c>
    </row>
    <row r="42" spans="1:39" x14ac:dyDescent="0.25">
      <c r="A42" s="26"/>
      <c r="B42" s="2" t="s">
        <v>62</v>
      </c>
      <c r="C42" s="2" t="s">
        <v>28</v>
      </c>
      <c r="D42" s="2" t="s">
        <v>30</v>
      </c>
      <c r="E42" s="2" t="s">
        <v>30</v>
      </c>
      <c r="F42" s="17">
        <v>320</v>
      </c>
      <c r="H42" s="18">
        <v>1517952.7000161093</v>
      </c>
      <c r="I42" s="19">
        <v>96858.299983890727</v>
      </c>
      <c r="J42" s="19">
        <v>0</v>
      </c>
      <c r="K42" s="18">
        <f t="shared" si="48"/>
        <v>1614811</v>
      </c>
      <c r="L42" s="20">
        <f t="shared" si="49"/>
        <v>5046.2843750000002</v>
      </c>
      <c r="N42" s="18">
        <v>1508355.9000161095</v>
      </c>
      <c r="O42" s="19">
        <v>106455.09998389054</v>
      </c>
      <c r="P42" s="19">
        <v>0</v>
      </c>
      <c r="Q42" s="18">
        <f t="shared" si="50"/>
        <v>1614811</v>
      </c>
      <c r="R42" s="20">
        <f t="shared" si="51"/>
        <v>5046.2843750000002</v>
      </c>
      <c r="S42" s="21">
        <f t="shared" si="52"/>
        <v>0</v>
      </c>
      <c r="T42" s="5">
        <f t="shared" si="53"/>
        <v>0</v>
      </c>
      <c r="U42" s="22">
        <f t="shared" si="54"/>
        <v>0</v>
      </c>
      <c r="W42" s="18">
        <v>1508355.9000161095</v>
      </c>
      <c r="X42" s="19">
        <v>106455.09998389054</v>
      </c>
      <c r="Y42" s="19">
        <v>0</v>
      </c>
      <c r="Z42" s="18">
        <f t="shared" si="55"/>
        <v>1614811</v>
      </c>
      <c r="AA42" s="20">
        <f t="shared" si="56"/>
        <v>5046.2843750000002</v>
      </c>
      <c r="AB42" s="21">
        <f t="shared" si="57"/>
        <v>0</v>
      </c>
      <c r="AC42" s="5">
        <f t="shared" si="58"/>
        <v>0</v>
      </c>
      <c r="AD42" s="22">
        <f t="shared" si="59"/>
        <v>0</v>
      </c>
      <c r="AF42" s="18">
        <v>1508355.9000161095</v>
      </c>
      <c r="AG42" s="19">
        <v>96858.299983890727</v>
      </c>
      <c r="AH42" s="19">
        <v>0</v>
      </c>
      <c r="AI42" s="18">
        <f t="shared" si="60"/>
        <v>1605214.2000000002</v>
      </c>
      <c r="AJ42" s="20">
        <f t="shared" si="61"/>
        <v>5016.2943750000004</v>
      </c>
      <c r="AK42" s="21">
        <f t="shared" si="62"/>
        <v>-9596.7999999998137</v>
      </c>
      <c r="AL42" s="5">
        <f t="shared" si="63"/>
        <v>-29.989999999999782</v>
      </c>
      <c r="AM42" s="22">
        <f t="shared" si="64"/>
        <v>-5.9429865166882876E-3</v>
      </c>
    </row>
    <row r="43" spans="1:39" x14ac:dyDescent="0.25">
      <c r="B43" s="2" t="s">
        <v>68</v>
      </c>
      <c r="C43" s="2" t="s">
        <v>28</v>
      </c>
      <c r="D43" s="2" t="s">
        <v>30</v>
      </c>
      <c r="E43" s="2" t="s">
        <v>30</v>
      </c>
      <c r="F43" s="17">
        <v>87</v>
      </c>
      <c r="H43" s="18">
        <v>918384.36870129872</v>
      </c>
      <c r="I43" s="19">
        <v>0</v>
      </c>
      <c r="J43" s="19">
        <v>44358.677140285385</v>
      </c>
      <c r="K43" s="18">
        <f t="shared" si="48"/>
        <v>962743.0458415841</v>
      </c>
      <c r="L43" s="20">
        <f t="shared" si="49"/>
        <v>11066.012021167633</v>
      </c>
      <c r="N43" s="18">
        <v>915775.23870129872</v>
      </c>
      <c r="O43" s="19">
        <v>0</v>
      </c>
      <c r="P43" s="19">
        <v>46967.807140285367</v>
      </c>
      <c r="Q43" s="18">
        <f t="shared" si="50"/>
        <v>962743.0458415841</v>
      </c>
      <c r="R43" s="20">
        <f t="shared" si="51"/>
        <v>11066.012021167633</v>
      </c>
      <c r="S43" s="21">
        <f t="shared" si="52"/>
        <v>0</v>
      </c>
      <c r="T43" s="5">
        <f t="shared" si="53"/>
        <v>0</v>
      </c>
      <c r="U43" s="22">
        <f t="shared" si="54"/>
        <v>0</v>
      </c>
      <c r="W43" s="18">
        <v>915775.23870129872</v>
      </c>
      <c r="X43" s="19">
        <v>0</v>
      </c>
      <c r="Y43" s="19">
        <v>44618.611261077443</v>
      </c>
      <c r="Z43" s="18">
        <f t="shared" si="55"/>
        <v>960393.84996237617</v>
      </c>
      <c r="AA43" s="20">
        <f t="shared" si="56"/>
        <v>11039.009769682485</v>
      </c>
      <c r="AB43" s="21">
        <f t="shared" si="57"/>
        <v>-2349.195879207924</v>
      </c>
      <c r="AC43" s="5">
        <f t="shared" si="58"/>
        <v>-27.002251485148008</v>
      </c>
      <c r="AD43" s="22">
        <f t="shared" si="59"/>
        <v>-2.440106827418651E-3</v>
      </c>
      <c r="AF43" s="18">
        <v>915775.23870129872</v>
      </c>
      <c r="AG43" s="19">
        <v>0</v>
      </c>
      <c r="AH43" s="19">
        <v>44618.611261077443</v>
      </c>
      <c r="AI43" s="18">
        <f t="shared" si="60"/>
        <v>960393.84996237617</v>
      </c>
      <c r="AJ43" s="20">
        <f t="shared" si="61"/>
        <v>11039.009769682485</v>
      </c>
      <c r="AK43" s="21">
        <f t="shared" si="62"/>
        <v>-2349.195879207924</v>
      </c>
      <c r="AL43" s="5">
        <f t="shared" si="63"/>
        <v>-27.002251485148008</v>
      </c>
      <c r="AM43" s="22">
        <f t="shared" si="64"/>
        <v>-2.440106827418651E-3</v>
      </c>
    </row>
    <row r="44" spans="1:39" x14ac:dyDescent="0.25">
      <c r="A44" s="25"/>
      <c r="B44" s="2" t="s">
        <v>71</v>
      </c>
      <c r="C44" s="2" t="s">
        <v>28</v>
      </c>
      <c r="D44" s="2" t="s">
        <v>30</v>
      </c>
      <c r="E44" s="2" t="s">
        <v>30</v>
      </c>
      <c r="F44" s="17">
        <v>103</v>
      </c>
      <c r="H44" s="18">
        <v>624599.03466239211</v>
      </c>
      <c r="I44" s="19">
        <v>0</v>
      </c>
      <c r="J44" s="19">
        <v>-1711.9244073366981</v>
      </c>
      <c r="K44" s="18">
        <f t="shared" si="48"/>
        <v>622887.11025505536</v>
      </c>
      <c r="L44" s="20">
        <f t="shared" si="49"/>
        <v>6047.4476723791786</v>
      </c>
      <c r="N44" s="18">
        <v>621510.06466239213</v>
      </c>
      <c r="O44" s="19">
        <v>0</v>
      </c>
      <c r="P44" s="19">
        <v>-560.41842738104958</v>
      </c>
      <c r="Q44" s="18">
        <f t="shared" si="50"/>
        <v>620949.64623501105</v>
      </c>
      <c r="R44" s="20">
        <f t="shared" si="51"/>
        <v>6028.6373420874861</v>
      </c>
      <c r="S44" s="21">
        <f t="shared" si="52"/>
        <v>-1937.46402004431</v>
      </c>
      <c r="T44" s="5">
        <f t="shared" si="53"/>
        <v>-18.81033029169248</v>
      </c>
      <c r="U44" s="22">
        <f t="shared" si="54"/>
        <v>-3.1104577188167956E-3</v>
      </c>
      <c r="W44" s="18">
        <v>621510.06466239213</v>
      </c>
      <c r="X44" s="19">
        <v>0</v>
      </c>
      <c r="Y44" s="19">
        <v>-1687.1105568237829</v>
      </c>
      <c r="Z44" s="18">
        <f t="shared" si="55"/>
        <v>619822.95410556835</v>
      </c>
      <c r="AA44" s="20">
        <f t="shared" si="56"/>
        <v>6017.6985835492069</v>
      </c>
      <c r="AB44" s="21">
        <f t="shared" si="57"/>
        <v>-3064.1561494870111</v>
      </c>
      <c r="AC44" s="5">
        <f t="shared" si="58"/>
        <v>-29.749088829971697</v>
      </c>
      <c r="AD44" s="22">
        <f t="shared" si="59"/>
        <v>-4.9192800734508633E-3</v>
      </c>
      <c r="AF44" s="18">
        <v>621510.06466239213</v>
      </c>
      <c r="AG44" s="19">
        <v>0</v>
      </c>
      <c r="AH44" s="19">
        <v>-1307.2767304101192</v>
      </c>
      <c r="AI44" s="18">
        <f t="shared" si="60"/>
        <v>620202.78793198196</v>
      </c>
      <c r="AJ44" s="20">
        <f t="shared" si="61"/>
        <v>6021.3862906017666</v>
      </c>
      <c r="AK44" s="21">
        <f t="shared" si="62"/>
        <v>-2684.3223230734002</v>
      </c>
      <c r="AL44" s="5">
        <f t="shared" si="63"/>
        <v>-26.061381777411952</v>
      </c>
      <c r="AM44" s="22">
        <f t="shared" si="64"/>
        <v>-4.3094844617578842E-3</v>
      </c>
    </row>
    <row r="45" spans="1:39" x14ac:dyDescent="0.25">
      <c r="A45" s="25"/>
      <c r="B45" s="2" t="s">
        <v>72</v>
      </c>
      <c r="C45" s="2" t="s">
        <v>28</v>
      </c>
      <c r="D45" s="2" t="s">
        <v>30</v>
      </c>
      <c r="E45" s="2" t="s">
        <v>30</v>
      </c>
      <c r="F45" s="17">
        <v>311</v>
      </c>
      <c r="H45" s="18">
        <v>1976033.8112810324</v>
      </c>
      <c r="I45" s="19">
        <v>40278.098718967522</v>
      </c>
      <c r="J45" s="19">
        <v>79861.857891373904</v>
      </c>
      <c r="K45" s="18">
        <f t="shared" si="48"/>
        <v>2096173.7678913737</v>
      </c>
      <c r="L45" s="20">
        <f t="shared" si="49"/>
        <v>6740.1085784288543</v>
      </c>
      <c r="N45" s="18">
        <v>1966706.9212810325</v>
      </c>
      <c r="O45" s="19">
        <v>49604.988718967419</v>
      </c>
      <c r="P45" s="19">
        <v>79861.857891373904</v>
      </c>
      <c r="Q45" s="18">
        <f t="shared" si="50"/>
        <v>2096173.7678913737</v>
      </c>
      <c r="R45" s="20">
        <f t="shared" si="51"/>
        <v>6740.1085784288543</v>
      </c>
      <c r="S45" s="21">
        <f t="shared" si="52"/>
        <v>0</v>
      </c>
      <c r="T45" s="5">
        <f t="shared" si="53"/>
        <v>0</v>
      </c>
      <c r="U45" s="22">
        <f t="shared" si="54"/>
        <v>0</v>
      </c>
      <c r="W45" s="18">
        <v>1966706.9212810325</v>
      </c>
      <c r="X45" s="19">
        <v>49604.988718967419</v>
      </c>
      <c r="Y45" s="19">
        <v>72483.023601917041</v>
      </c>
      <c r="Z45" s="18">
        <f t="shared" si="55"/>
        <v>2088794.933601917</v>
      </c>
      <c r="AA45" s="20">
        <f t="shared" si="56"/>
        <v>6716.3824231572889</v>
      </c>
      <c r="AB45" s="21">
        <f t="shared" si="57"/>
        <v>-7378.8342894567177</v>
      </c>
      <c r="AC45" s="5">
        <f t="shared" si="58"/>
        <v>-23.726155271565403</v>
      </c>
      <c r="AD45" s="22">
        <f t="shared" si="59"/>
        <v>-3.5201443708932152E-3</v>
      </c>
      <c r="AF45" s="18">
        <v>1966706.9212810325</v>
      </c>
      <c r="AG45" s="19">
        <v>40278.098718967522</v>
      </c>
      <c r="AH45" s="19">
        <v>81809.913601916967</v>
      </c>
      <c r="AI45" s="18">
        <f t="shared" si="60"/>
        <v>2088794.933601917</v>
      </c>
      <c r="AJ45" s="20">
        <f t="shared" si="61"/>
        <v>6716.3824231572889</v>
      </c>
      <c r="AK45" s="21">
        <f t="shared" si="62"/>
        <v>-7378.8342894567177</v>
      </c>
      <c r="AL45" s="5">
        <f t="shared" si="63"/>
        <v>-23.726155271565403</v>
      </c>
      <c r="AM45" s="22">
        <f t="shared" si="64"/>
        <v>-3.5201443708932152E-3</v>
      </c>
    </row>
    <row r="46" spans="1:39" x14ac:dyDescent="0.25">
      <c r="A46" s="25"/>
      <c r="B46" s="2" t="s">
        <v>73</v>
      </c>
      <c r="C46" s="2" t="s">
        <v>28</v>
      </c>
      <c r="D46" s="2" t="s">
        <v>30</v>
      </c>
      <c r="E46" s="2" t="s">
        <v>30</v>
      </c>
      <c r="F46" s="17">
        <v>178</v>
      </c>
      <c r="H46" s="18">
        <v>933863.72122930503</v>
      </c>
      <c r="I46" s="19">
        <v>0</v>
      </c>
      <c r="J46" s="19">
        <v>-6784.5723991602281</v>
      </c>
      <c r="K46" s="18">
        <f t="shared" si="48"/>
        <v>927079.14883014478</v>
      </c>
      <c r="L46" s="20">
        <f t="shared" si="49"/>
        <v>5208.3098248884535</v>
      </c>
      <c r="N46" s="18">
        <v>928525.50122930505</v>
      </c>
      <c r="O46" s="19">
        <v>0</v>
      </c>
      <c r="P46" s="19">
        <v>-8016.9816636121186</v>
      </c>
      <c r="Q46" s="18">
        <f t="shared" si="50"/>
        <v>920508.51956569299</v>
      </c>
      <c r="R46" s="20">
        <f t="shared" si="51"/>
        <v>5171.396177335354</v>
      </c>
      <c r="S46" s="21">
        <f t="shared" si="52"/>
        <v>-6570.6292644517962</v>
      </c>
      <c r="T46" s="5">
        <f t="shared" si="53"/>
        <v>-36.913647553099509</v>
      </c>
      <c r="U46" s="22">
        <f t="shared" si="54"/>
        <v>-7.0874523202716895E-3</v>
      </c>
      <c r="W46" s="18">
        <v>928525.50122930505</v>
      </c>
      <c r="X46" s="19">
        <v>0</v>
      </c>
      <c r="Y46" s="19">
        <v>-8097.5334597263927</v>
      </c>
      <c r="Z46" s="18">
        <f t="shared" si="55"/>
        <v>920427.96776957868</v>
      </c>
      <c r="AA46" s="20">
        <f t="shared" si="56"/>
        <v>5170.9436391549361</v>
      </c>
      <c r="AB46" s="21">
        <f t="shared" si="57"/>
        <v>-6651.1810605661012</v>
      </c>
      <c r="AC46" s="5">
        <f t="shared" si="58"/>
        <v>-37.366185733517341</v>
      </c>
      <c r="AD46" s="22">
        <f t="shared" si="59"/>
        <v>-7.1743400430902002E-3</v>
      </c>
      <c r="AF46" s="18">
        <v>928525.50122930505</v>
      </c>
      <c r="AG46" s="19">
        <v>0</v>
      </c>
      <c r="AH46" s="19">
        <v>-6274.465548687408</v>
      </c>
      <c r="AI46" s="18">
        <f t="shared" si="60"/>
        <v>922251.03568061767</v>
      </c>
      <c r="AJ46" s="20">
        <f t="shared" si="61"/>
        <v>5181.1855937113351</v>
      </c>
      <c r="AK46" s="21">
        <f t="shared" si="62"/>
        <v>-4828.1131495271111</v>
      </c>
      <c r="AL46" s="5">
        <f t="shared" si="63"/>
        <v>-27.124231177118418</v>
      </c>
      <c r="AM46" s="22">
        <f t="shared" si="64"/>
        <v>-5.2078758923869012E-3</v>
      </c>
    </row>
    <row r="47" spans="1:39" x14ac:dyDescent="0.25">
      <c r="A47" s="26"/>
      <c r="B47" s="2" t="s">
        <v>75</v>
      </c>
      <c r="C47" s="2" t="s">
        <v>28</v>
      </c>
      <c r="D47" s="2" t="s">
        <v>30</v>
      </c>
      <c r="E47" s="2" t="s">
        <v>30</v>
      </c>
      <c r="F47" s="17">
        <v>98</v>
      </c>
      <c r="H47" s="18">
        <v>617714.08534514916</v>
      </c>
      <c r="I47" s="19">
        <v>0</v>
      </c>
      <c r="J47" s="19">
        <v>-1866.3992119240197</v>
      </c>
      <c r="K47" s="18">
        <f t="shared" si="48"/>
        <v>615847.6861332251</v>
      </c>
      <c r="L47" s="20">
        <f t="shared" si="49"/>
        <v>6284.1600625839292</v>
      </c>
      <c r="N47" s="18">
        <v>614775.06534514925</v>
      </c>
      <c r="O47" s="19">
        <v>0</v>
      </c>
      <c r="P47" s="19">
        <v>-970.88270282486701</v>
      </c>
      <c r="Q47" s="18">
        <f t="shared" si="50"/>
        <v>613804.18264232436</v>
      </c>
      <c r="R47" s="20">
        <f t="shared" si="51"/>
        <v>6263.3079861461665</v>
      </c>
      <c r="S47" s="21">
        <f t="shared" si="52"/>
        <v>-2043.5034909007372</v>
      </c>
      <c r="T47" s="5">
        <f t="shared" si="53"/>
        <v>-20.852076437762662</v>
      </c>
      <c r="U47" s="22">
        <f t="shared" si="54"/>
        <v>-3.3181962633187095E-3</v>
      </c>
      <c r="W47" s="18">
        <v>614775.06534514925</v>
      </c>
      <c r="X47" s="19">
        <v>0</v>
      </c>
      <c r="Y47" s="19">
        <v>-1960.0449481892465</v>
      </c>
      <c r="Z47" s="18">
        <f t="shared" si="55"/>
        <v>612815.02039695997</v>
      </c>
      <c r="AA47" s="20">
        <f t="shared" si="56"/>
        <v>6253.2144938465299</v>
      </c>
      <c r="AB47" s="21">
        <f t="shared" si="57"/>
        <v>-3032.6657362651313</v>
      </c>
      <c r="AC47" s="5">
        <f t="shared" si="58"/>
        <v>-30.945568737399299</v>
      </c>
      <c r="AD47" s="22">
        <f t="shared" si="59"/>
        <v>-4.9243762776906511E-3</v>
      </c>
      <c r="AF47" s="18">
        <v>614775.06534514925</v>
      </c>
      <c r="AG47" s="19">
        <v>0</v>
      </c>
      <c r="AH47" s="19">
        <v>-1518.7630359859938</v>
      </c>
      <c r="AI47" s="18">
        <f t="shared" si="60"/>
        <v>613256.30230916326</v>
      </c>
      <c r="AJ47" s="20">
        <f t="shared" si="61"/>
        <v>6257.7173705016658</v>
      </c>
      <c r="AK47" s="21">
        <f t="shared" si="62"/>
        <v>-2591.3838240618352</v>
      </c>
      <c r="AL47" s="5">
        <f t="shared" si="63"/>
        <v>-26.44269208226342</v>
      </c>
      <c r="AM47" s="22">
        <f t="shared" si="64"/>
        <v>-4.2078323624670181E-3</v>
      </c>
    </row>
    <row r="48" spans="1:39" x14ac:dyDescent="0.25">
      <c r="A48" s="25"/>
      <c r="B48" s="2" t="s">
        <v>77</v>
      </c>
      <c r="C48" s="2" t="s">
        <v>28</v>
      </c>
      <c r="D48" s="2" t="s">
        <v>30</v>
      </c>
      <c r="E48" s="2" t="s">
        <v>30</v>
      </c>
      <c r="F48" s="17">
        <v>460</v>
      </c>
      <c r="H48" s="18">
        <v>2510511.8216129146</v>
      </c>
      <c r="I48" s="19">
        <v>0</v>
      </c>
      <c r="J48" s="19">
        <v>-29700.599657493276</v>
      </c>
      <c r="K48" s="18">
        <f t="shared" si="48"/>
        <v>2480811.2219554214</v>
      </c>
      <c r="L48" s="20">
        <f t="shared" si="49"/>
        <v>5393.0678738161332</v>
      </c>
      <c r="N48" s="18">
        <v>2496716.4216129147</v>
      </c>
      <c r="O48" s="19">
        <v>0</v>
      </c>
      <c r="P48" s="19">
        <v>-43133.044379055442</v>
      </c>
      <c r="Q48" s="18">
        <f t="shared" si="50"/>
        <v>2453583.3772338592</v>
      </c>
      <c r="R48" s="20">
        <f t="shared" si="51"/>
        <v>5333.8769070301287</v>
      </c>
      <c r="S48" s="21">
        <f t="shared" si="52"/>
        <v>-27227.844721562229</v>
      </c>
      <c r="T48" s="5">
        <f t="shared" si="53"/>
        <v>-59.190966786004537</v>
      </c>
      <c r="U48" s="22">
        <f t="shared" si="54"/>
        <v>-1.0975379537383983E-2</v>
      </c>
      <c r="W48" s="18">
        <v>2496716.4216129147</v>
      </c>
      <c r="X48" s="19">
        <v>0</v>
      </c>
      <c r="Y48" s="19">
        <v>-37913.211575816553</v>
      </c>
      <c r="Z48" s="18">
        <f t="shared" si="55"/>
        <v>2458803.2100370983</v>
      </c>
      <c r="AA48" s="20">
        <f t="shared" si="56"/>
        <v>5345.2243696458654</v>
      </c>
      <c r="AB48" s="21">
        <f t="shared" si="57"/>
        <v>-22008.011918323115</v>
      </c>
      <c r="AC48" s="5">
        <f t="shared" si="58"/>
        <v>-47.843504170267806</v>
      </c>
      <c r="AD48" s="22">
        <f t="shared" si="59"/>
        <v>-8.8712965031559586E-3</v>
      </c>
      <c r="AF48" s="18">
        <v>2496716.4216129147</v>
      </c>
      <c r="AG48" s="19">
        <v>0</v>
      </c>
      <c r="AH48" s="19">
        <v>-29377.481557278501</v>
      </c>
      <c r="AI48" s="18">
        <f t="shared" si="60"/>
        <v>2467338.9400556362</v>
      </c>
      <c r="AJ48" s="20">
        <f t="shared" si="61"/>
        <v>5363.7803044687744</v>
      </c>
      <c r="AK48" s="21">
        <f t="shared" si="62"/>
        <v>-13472.281899785157</v>
      </c>
      <c r="AL48" s="5">
        <f t="shared" si="63"/>
        <v>-29.28756934735884</v>
      </c>
      <c r="AM48" s="22">
        <f t="shared" si="64"/>
        <v>-5.4305953554845514E-3</v>
      </c>
    </row>
    <row r="49" spans="1:39" x14ac:dyDescent="0.25">
      <c r="B49" s="2" t="s">
        <v>79</v>
      </c>
      <c r="C49" s="2" t="s">
        <v>28</v>
      </c>
      <c r="D49" s="2" t="s">
        <v>30</v>
      </c>
      <c r="E49" s="2" t="s">
        <v>30</v>
      </c>
      <c r="F49" s="17">
        <v>241</v>
      </c>
      <c r="H49" s="18">
        <v>1155556.4612374404</v>
      </c>
      <c r="I49" s="19">
        <v>57560.538762559649</v>
      </c>
      <c r="J49" s="19">
        <v>0</v>
      </c>
      <c r="K49" s="18">
        <f t="shared" si="48"/>
        <v>1213117</v>
      </c>
      <c r="L49" s="20">
        <f t="shared" si="49"/>
        <v>5033.6804979253111</v>
      </c>
      <c r="N49" s="18">
        <v>1148328.8712374403</v>
      </c>
      <c r="O49" s="19">
        <v>64788.128762559732</v>
      </c>
      <c r="P49" s="19">
        <v>0</v>
      </c>
      <c r="Q49" s="18">
        <f t="shared" si="50"/>
        <v>1213117</v>
      </c>
      <c r="R49" s="20">
        <f t="shared" si="51"/>
        <v>5033.6804979253111</v>
      </c>
      <c r="S49" s="21">
        <f t="shared" si="52"/>
        <v>0</v>
      </c>
      <c r="T49" s="5">
        <f t="shared" si="53"/>
        <v>0</v>
      </c>
      <c r="U49" s="22">
        <f t="shared" si="54"/>
        <v>0</v>
      </c>
      <c r="W49" s="18">
        <v>1148328.8712374403</v>
      </c>
      <c r="X49" s="19">
        <v>64788.128762559732</v>
      </c>
      <c r="Y49" s="19">
        <v>0</v>
      </c>
      <c r="Z49" s="18">
        <f t="shared" si="55"/>
        <v>1213117</v>
      </c>
      <c r="AA49" s="20">
        <f t="shared" si="56"/>
        <v>5033.6804979253111</v>
      </c>
      <c r="AB49" s="21">
        <f t="shared" si="57"/>
        <v>0</v>
      </c>
      <c r="AC49" s="5">
        <f t="shared" si="58"/>
        <v>0</v>
      </c>
      <c r="AD49" s="22">
        <f t="shared" si="59"/>
        <v>0</v>
      </c>
      <c r="AF49" s="18">
        <v>1148328.8712374403</v>
      </c>
      <c r="AG49" s="19">
        <v>57560.538762559881</v>
      </c>
      <c r="AH49" s="19">
        <v>0</v>
      </c>
      <c r="AI49" s="18">
        <f t="shared" si="60"/>
        <v>1205889.4100000001</v>
      </c>
      <c r="AJ49" s="20">
        <f t="shared" si="61"/>
        <v>5003.6904979253122</v>
      </c>
      <c r="AK49" s="21">
        <f t="shared" si="62"/>
        <v>-7227.589999999851</v>
      </c>
      <c r="AL49" s="5">
        <f t="shared" si="63"/>
        <v>-29.989999999998872</v>
      </c>
      <c r="AM49" s="22">
        <f t="shared" si="64"/>
        <v>-5.9578672131375028E-3</v>
      </c>
    </row>
    <row r="50" spans="1:39" x14ac:dyDescent="0.25">
      <c r="B50" s="2" t="s">
        <v>81</v>
      </c>
      <c r="C50" s="2" t="s">
        <v>28</v>
      </c>
      <c r="D50" s="2" t="s">
        <v>30</v>
      </c>
      <c r="E50" s="2" t="s">
        <v>30</v>
      </c>
      <c r="F50" s="17">
        <v>352</v>
      </c>
      <c r="H50" s="18">
        <v>1860543.8087196751</v>
      </c>
      <c r="I50" s="19">
        <v>0</v>
      </c>
      <c r="J50" s="19">
        <v>-22131.118916025025</v>
      </c>
      <c r="K50" s="18">
        <f t="shared" si="48"/>
        <v>1838412.6898036501</v>
      </c>
      <c r="L50" s="20">
        <f t="shared" si="49"/>
        <v>5222.7633233058241</v>
      </c>
      <c r="N50" s="18">
        <v>1849987.3287196751</v>
      </c>
      <c r="O50" s="19">
        <v>0</v>
      </c>
      <c r="P50" s="19">
        <v>-31907.650832928699</v>
      </c>
      <c r="Q50" s="18">
        <f t="shared" si="50"/>
        <v>1818079.6778867464</v>
      </c>
      <c r="R50" s="20">
        <f t="shared" si="51"/>
        <v>5164.9990849055293</v>
      </c>
      <c r="S50" s="21">
        <f t="shared" si="52"/>
        <v>-20333.011916903779</v>
      </c>
      <c r="T50" s="5">
        <f t="shared" si="53"/>
        <v>-57.764238400294744</v>
      </c>
      <c r="U50" s="22">
        <f t="shared" si="54"/>
        <v>-1.1060091148019327E-2</v>
      </c>
      <c r="W50" s="18">
        <v>1849987.3287196751</v>
      </c>
      <c r="X50" s="19">
        <v>0</v>
      </c>
      <c r="Y50" s="19">
        <v>-27969.114259727161</v>
      </c>
      <c r="Z50" s="18">
        <f t="shared" si="55"/>
        <v>1822018.214459948</v>
      </c>
      <c r="AA50" s="20">
        <f t="shared" si="56"/>
        <v>5176.1881092612157</v>
      </c>
      <c r="AB50" s="21">
        <f t="shared" si="57"/>
        <v>-16394.475343702128</v>
      </c>
      <c r="AC50" s="5">
        <f t="shared" si="58"/>
        <v>-46.575214044608401</v>
      </c>
      <c r="AD50" s="22">
        <f t="shared" si="59"/>
        <v>-8.9177339966322548E-3</v>
      </c>
      <c r="AF50" s="18">
        <v>1849987.3287196751</v>
      </c>
      <c r="AG50" s="19">
        <v>0</v>
      </c>
      <c r="AH50" s="19">
        <v>-21672.185082380569</v>
      </c>
      <c r="AI50" s="18">
        <f t="shared" si="60"/>
        <v>1828315.1436372944</v>
      </c>
      <c r="AJ50" s="20">
        <f t="shared" si="61"/>
        <v>5194.0771126059499</v>
      </c>
      <c r="AK50" s="21">
        <f t="shared" si="62"/>
        <v>-10097.546166355722</v>
      </c>
      <c r="AL50" s="5">
        <f t="shared" si="63"/>
        <v>-28.686210699874209</v>
      </c>
      <c r="AM50" s="22">
        <f t="shared" si="64"/>
        <v>-5.492535066995311E-3</v>
      </c>
    </row>
    <row r="51" spans="1:39" s="47" customFormat="1" ht="15.6" x14ac:dyDescent="0.3">
      <c r="F51" s="46">
        <f>SUM(F31:F50)</f>
        <v>6462</v>
      </c>
      <c r="H51" s="48">
        <f>SUM(H31:H50)</f>
        <v>38510202.931188338</v>
      </c>
      <c r="I51" s="49">
        <f>SUM(I31:I50)</f>
        <v>377706.55700081331</v>
      </c>
      <c r="J51" s="49">
        <f>SUM(J31:J50)</f>
        <v>-122523.66009417373</v>
      </c>
      <c r="K51" s="48">
        <f>SUM(K31:K50)</f>
        <v>38765385.828094989</v>
      </c>
      <c r="L51" s="50">
        <f t="shared" si="49"/>
        <v>5998.9764512681813</v>
      </c>
      <c r="N51" s="48">
        <f>SUM(N31:N50)</f>
        <v>38316407.55118835</v>
      </c>
      <c r="O51" s="49">
        <f>SUM(O31:O50)</f>
        <v>429979.12700081314</v>
      </c>
      <c r="P51" s="49">
        <f>SUM(P31:P50)</f>
        <v>-211492.1852342833</v>
      </c>
      <c r="Q51" s="48">
        <f>SUM(Q31:Q50)</f>
        <v>38534894.492954887</v>
      </c>
      <c r="R51" s="50">
        <f t="shared" si="51"/>
        <v>5963.3077209772346</v>
      </c>
      <c r="S51" s="51">
        <f>SUM(S31:S50)</f>
        <v>-230491.33514010918</v>
      </c>
      <c r="T51" s="52">
        <f t="shared" si="53"/>
        <v>-35.668730290946769</v>
      </c>
      <c r="U51" s="53">
        <f t="shared" si="54"/>
        <v>-5.9458026849574337E-3</v>
      </c>
      <c r="W51" s="48">
        <f>SUM(W31:W50)</f>
        <v>38316407.55118835</v>
      </c>
      <c r="X51" s="49">
        <f>SUM(X31:X50)</f>
        <v>429979.12700081314</v>
      </c>
      <c r="Y51" s="49">
        <f>SUM(Y31:Y50)</f>
        <v>-206945.56587095652</v>
      </c>
      <c r="Z51" s="48">
        <f>SUM(Z31:Z50)</f>
        <v>38539441.112318203</v>
      </c>
      <c r="AA51" s="50">
        <f t="shared" si="56"/>
        <v>5964.0113141934698</v>
      </c>
      <c r="AB51" s="51">
        <f>SUM(AB31:AB50)</f>
        <v>-225944.71577678167</v>
      </c>
      <c r="AC51" s="52">
        <f t="shared" si="58"/>
        <v>-34.965137074711492</v>
      </c>
      <c r="AD51" s="53">
        <f t="shared" si="59"/>
        <v>-5.8285171410065919E-3</v>
      </c>
      <c r="AF51" s="48">
        <f>SUM(AF31:AF50)</f>
        <v>38316407.55118835</v>
      </c>
      <c r="AG51" s="49">
        <f>SUM(AG31:AG50)</f>
        <v>377706.55700081377</v>
      </c>
      <c r="AH51" s="49">
        <f>SUM(AH31:AH50)</f>
        <v>-118161.86351079706</v>
      </c>
      <c r="AI51" s="48">
        <f>SUM(AI31:AI50)</f>
        <v>38575952.244678371</v>
      </c>
      <c r="AJ51" s="50">
        <f t="shared" si="61"/>
        <v>5969.6614430019144</v>
      </c>
      <c r="AK51" s="51">
        <f>SUM(AK31:AK50)</f>
        <v>-189433.58341662213</v>
      </c>
      <c r="AL51" s="52">
        <f t="shared" si="63"/>
        <v>-29.315008266266886</v>
      </c>
      <c r="AM51" s="53">
        <f t="shared" si="64"/>
        <v>-4.8866683349073166E-3</v>
      </c>
    </row>
    <row r="52" spans="1:39" ht="15" customHeight="1" x14ac:dyDescent="0.3">
      <c r="A52" s="5"/>
      <c r="B52" s="16" t="s">
        <v>99</v>
      </c>
      <c r="F52" s="9"/>
      <c r="H52" s="33"/>
      <c r="I52" s="34"/>
      <c r="J52" s="34"/>
      <c r="K52" s="33"/>
      <c r="L52" s="35"/>
      <c r="N52" s="33"/>
      <c r="O52" s="34"/>
      <c r="P52" s="34"/>
      <c r="Q52" s="33"/>
      <c r="R52" s="35"/>
      <c r="S52" s="33"/>
      <c r="T52" s="34"/>
      <c r="U52" s="15"/>
      <c r="W52" s="33"/>
      <c r="X52" s="34"/>
      <c r="Y52" s="34"/>
      <c r="Z52" s="33"/>
      <c r="AA52" s="35"/>
      <c r="AB52" s="33"/>
      <c r="AC52" s="34"/>
      <c r="AD52" s="15"/>
      <c r="AF52" s="33"/>
      <c r="AG52" s="34"/>
      <c r="AH52" s="34"/>
      <c r="AI52" s="33"/>
      <c r="AJ52" s="35"/>
      <c r="AK52" s="33"/>
      <c r="AL52" s="34"/>
      <c r="AM52" s="35"/>
    </row>
    <row r="53" spans="1:39" x14ac:dyDescent="0.25">
      <c r="B53" s="2" t="s">
        <v>82</v>
      </c>
      <c r="C53" s="2" t="s">
        <v>29</v>
      </c>
      <c r="D53" s="2" t="s">
        <v>31</v>
      </c>
      <c r="E53" s="2" t="s">
        <v>91</v>
      </c>
      <c r="F53" s="17">
        <v>913</v>
      </c>
      <c r="H53" s="18">
        <v>6126408.3410359016</v>
      </c>
      <c r="I53" s="19">
        <v>0</v>
      </c>
      <c r="J53" s="19">
        <v>-2411.1415192307923</v>
      </c>
      <c r="K53" s="18">
        <f>SUM(H53:J53)</f>
        <v>6123997.1995166708</v>
      </c>
      <c r="L53" s="20">
        <f>K53/F53</f>
        <v>6707.5544353961341</v>
      </c>
      <c r="N53" s="18">
        <v>6099027.4710359015</v>
      </c>
      <c r="O53" s="19">
        <v>0</v>
      </c>
      <c r="P53" s="19">
        <v>22090.06617563649</v>
      </c>
      <c r="Q53" s="18">
        <f>SUM(N53:P53)</f>
        <v>6121117.5372115383</v>
      </c>
      <c r="R53" s="20">
        <f>Q53/F53</f>
        <v>6704.4003693445111</v>
      </c>
      <c r="S53" s="21">
        <f t="shared" ref="S53:T58" si="65">Q53-K53</f>
        <v>-2879.6623051324859</v>
      </c>
      <c r="T53" s="5">
        <f t="shared" si="65"/>
        <v>-3.1540660516229764</v>
      </c>
      <c r="U53" s="22">
        <f>T53/L53</f>
        <v>-4.7022593435526905E-4</v>
      </c>
      <c r="W53" s="18">
        <v>6099027.4710359015</v>
      </c>
      <c r="X53" s="19">
        <v>0</v>
      </c>
      <c r="Y53" s="19">
        <v>-4369.8286023774372</v>
      </c>
      <c r="Z53" s="18">
        <f>SUM(W53:Y53)</f>
        <v>6094657.6424335241</v>
      </c>
      <c r="AA53" s="20">
        <f>Z53/F53</f>
        <v>6675.4191045274083</v>
      </c>
      <c r="AB53" s="21">
        <f t="shared" ref="AB53:AC58" si="66">Z53-K53</f>
        <v>-29339.557083146647</v>
      </c>
      <c r="AC53" s="5">
        <f t="shared" si="66"/>
        <v>-32.13533086872576</v>
      </c>
      <c r="AD53" s="22">
        <f>AC53/L53</f>
        <v>-4.7909161495799197E-3</v>
      </c>
      <c r="AF53" s="18">
        <v>6099027.4710359015</v>
      </c>
      <c r="AG53" s="19">
        <v>0</v>
      </c>
      <c r="AH53" s="19">
        <v>-3386.0112039861233</v>
      </c>
      <c r="AI53" s="18">
        <f>SUM(AF53:AH53)</f>
        <v>6095641.4598319158</v>
      </c>
      <c r="AJ53" s="20">
        <f>AI53/F53</f>
        <v>6676.4966701335334</v>
      </c>
      <c r="AK53" s="21">
        <f t="shared" ref="AK53:AL58" si="67">AI53-K53</f>
        <v>-28355.739684754983</v>
      </c>
      <c r="AL53" s="5">
        <f t="shared" si="67"/>
        <v>-31.057765262600697</v>
      </c>
      <c r="AM53" s="22">
        <f>AL53/L53</f>
        <v>-4.6302665989122888E-3</v>
      </c>
    </row>
    <row r="54" spans="1:39" x14ac:dyDescent="0.25">
      <c r="B54" s="2" t="s">
        <v>58</v>
      </c>
      <c r="C54" s="2" t="s">
        <v>28</v>
      </c>
      <c r="D54" s="2" t="s">
        <v>31</v>
      </c>
      <c r="E54" s="2" t="s">
        <v>91</v>
      </c>
      <c r="F54" s="17">
        <v>374</v>
      </c>
      <c r="H54" s="18">
        <v>1771745.6160714303</v>
      </c>
      <c r="I54" s="19">
        <v>96275.583928569686</v>
      </c>
      <c r="J54" s="19">
        <v>0</v>
      </c>
      <c r="K54" s="18">
        <f>SUM(H54:J54)</f>
        <v>1868021.2</v>
      </c>
      <c r="L54" s="20">
        <f>K54/F54</f>
        <v>4994.7090909090912</v>
      </c>
      <c r="N54" s="18">
        <v>1760529.3560714303</v>
      </c>
      <c r="O54" s="19">
        <v>107491.84392856969</v>
      </c>
      <c r="P54" s="19">
        <v>0</v>
      </c>
      <c r="Q54" s="18">
        <f>SUM(N54:P54)</f>
        <v>1868021.2</v>
      </c>
      <c r="R54" s="20">
        <f>Q54/F54</f>
        <v>4994.7090909090912</v>
      </c>
      <c r="S54" s="21">
        <f t="shared" si="65"/>
        <v>0</v>
      </c>
      <c r="T54" s="5">
        <f t="shared" si="65"/>
        <v>0</v>
      </c>
      <c r="U54" s="22">
        <f>T54/L54</f>
        <v>0</v>
      </c>
      <c r="W54" s="18">
        <v>1760529.3560714303</v>
      </c>
      <c r="X54" s="19">
        <v>107491.84392856969</v>
      </c>
      <c r="Y54" s="19">
        <v>0</v>
      </c>
      <c r="Z54" s="18">
        <f>SUM(W54:Y54)</f>
        <v>1868021.2</v>
      </c>
      <c r="AA54" s="20">
        <f>Z54/F54</f>
        <v>4994.7090909090912</v>
      </c>
      <c r="AB54" s="21">
        <f t="shared" si="66"/>
        <v>0</v>
      </c>
      <c r="AC54" s="5">
        <f t="shared" si="66"/>
        <v>0</v>
      </c>
      <c r="AD54" s="22">
        <f>AC54/L54</f>
        <v>0</v>
      </c>
      <c r="AF54" s="18">
        <v>1760529.3560714303</v>
      </c>
      <c r="AG54" s="19">
        <v>96275.583928569686</v>
      </c>
      <c r="AH54" s="19">
        <v>0</v>
      </c>
      <c r="AI54" s="18">
        <f>SUM(AF54:AH54)</f>
        <v>1856804.94</v>
      </c>
      <c r="AJ54" s="20">
        <f>AI54/F54</f>
        <v>4964.7190909090905</v>
      </c>
      <c r="AK54" s="21">
        <f t="shared" si="67"/>
        <v>-11216.260000000009</v>
      </c>
      <c r="AL54" s="5">
        <f t="shared" si="67"/>
        <v>-29.990000000000691</v>
      </c>
      <c r="AM54" s="22">
        <f>AL54/L54</f>
        <v>-6.0043536979132025E-3</v>
      </c>
    </row>
    <row r="55" spans="1:39" x14ac:dyDescent="0.25">
      <c r="B55" s="2" t="s">
        <v>67</v>
      </c>
      <c r="C55" s="2" t="s">
        <v>28</v>
      </c>
      <c r="D55" s="2" t="s">
        <v>31</v>
      </c>
      <c r="E55" s="2" t="s">
        <v>91</v>
      </c>
      <c r="F55" s="17">
        <v>161</v>
      </c>
      <c r="H55" s="18">
        <v>947994.01417788654</v>
      </c>
      <c r="I55" s="19">
        <v>0</v>
      </c>
      <c r="J55" s="19">
        <v>-9946.6275764135644</v>
      </c>
      <c r="K55" s="18">
        <f>SUM(H55:J55)</f>
        <v>938047.38660147297</v>
      </c>
      <c r="L55" s="20">
        <f>K55/F55</f>
        <v>5826.3812832389622</v>
      </c>
      <c r="N55" s="18">
        <v>943165.62417788652</v>
      </c>
      <c r="O55" s="19">
        <v>0</v>
      </c>
      <c r="P55" s="19">
        <v>-14270.181569679069</v>
      </c>
      <c r="Q55" s="18">
        <f>SUM(N55:P55)</f>
        <v>928895.44260820746</v>
      </c>
      <c r="R55" s="20">
        <f>Q55/F55</f>
        <v>5769.5369106099843</v>
      </c>
      <c r="S55" s="21">
        <f t="shared" si="65"/>
        <v>-9151.9439932655077</v>
      </c>
      <c r="T55" s="5">
        <f t="shared" si="65"/>
        <v>-56.844372628977908</v>
      </c>
      <c r="U55" s="22">
        <f>T55/L55</f>
        <v>-9.75637704873605E-3</v>
      </c>
      <c r="W55" s="18">
        <v>943165.62417788652</v>
      </c>
      <c r="X55" s="19">
        <v>0</v>
      </c>
      <c r="Y55" s="19">
        <v>-12651.383214526626</v>
      </c>
      <c r="Z55" s="18">
        <f>SUM(W55:Y55)</f>
        <v>930514.24096335995</v>
      </c>
      <c r="AA55" s="20">
        <f>Z55/F55</f>
        <v>5779.591558778633</v>
      </c>
      <c r="AB55" s="21">
        <f t="shared" si="66"/>
        <v>-7533.1456381130265</v>
      </c>
      <c r="AC55" s="5">
        <f t="shared" si="66"/>
        <v>-46.789724460329126</v>
      </c>
      <c r="AD55" s="22">
        <f>AC55/L55</f>
        <v>-8.0306664095141575E-3</v>
      </c>
      <c r="AF55" s="18">
        <v>943165.62417788652</v>
      </c>
      <c r="AG55" s="19">
        <v>0</v>
      </c>
      <c r="AH55" s="19">
        <v>-9803.0676276417253</v>
      </c>
      <c r="AI55" s="18">
        <f>SUM(AF55:AH55)</f>
        <v>933362.5565502448</v>
      </c>
      <c r="AJ55" s="20">
        <f>AI55/F55</f>
        <v>5797.282959939409</v>
      </c>
      <c r="AK55" s="21">
        <f t="shared" si="67"/>
        <v>-4684.8300512281712</v>
      </c>
      <c r="AL55" s="5">
        <f t="shared" si="67"/>
        <v>-29.098323299553158</v>
      </c>
      <c r="AM55" s="22">
        <f>AL55/L55</f>
        <v>-4.9942360248996639E-3</v>
      </c>
    </row>
    <row r="56" spans="1:39" x14ac:dyDescent="0.25">
      <c r="B56" s="2" t="s">
        <v>69</v>
      </c>
      <c r="C56" s="2" t="s">
        <v>28</v>
      </c>
      <c r="D56" s="2" t="s">
        <v>31</v>
      </c>
      <c r="E56" s="2" t="s">
        <v>91</v>
      </c>
      <c r="F56" s="17">
        <v>191</v>
      </c>
      <c r="H56" s="18">
        <v>1066085.7235772512</v>
      </c>
      <c r="I56" s="19">
        <v>0</v>
      </c>
      <c r="J56" s="19">
        <v>-18743.975150113452</v>
      </c>
      <c r="K56" s="18">
        <f>SUM(H56:J56)</f>
        <v>1047341.7484271377</v>
      </c>
      <c r="L56" s="20">
        <f>K56/F56</f>
        <v>5483.4646514509832</v>
      </c>
      <c r="N56" s="18">
        <v>1060357.6335772511</v>
      </c>
      <c r="O56" s="19">
        <v>0</v>
      </c>
      <c r="P56" s="19">
        <v>-29721.432856269668</v>
      </c>
      <c r="Q56" s="18">
        <f>SUM(N56:P56)</f>
        <v>1030636.2007209815</v>
      </c>
      <c r="R56" s="20">
        <f>Q56/F56</f>
        <v>5396.0010508951909</v>
      </c>
      <c r="S56" s="21">
        <f t="shared" si="65"/>
        <v>-16705.547706156271</v>
      </c>
      <c r="T56" s="5">
        <f t="shared" si="65"/>
        <v>-87.463600555792254</v>
      </c>
      <c r="U56" s="22">
        <f>T56/L56</f>
        <v>-1.5950426621725092E-2</v>
      </c>
      <c r="W56" s="18">
        <v>1060357.6335772511</v>
      </c>
      <c r="X56" s="19">
        <v>0</v>
      </c>
      <c r="Y56" s="19">
        <v>-24104.179360332655</v>
      </c>
      <c r="Z56" s="18">
        <f>SUM(W56:Y56)</f>
        <v>1036253.4542169184</v>
      </c>
      <c r="AA56" s="20">
        <f>Z56/F56</f>
        <v>5425.4107550624003</v>
      </c>
      <c r="AB56" s="21">
        <f t="shared" si="66"/>
        <v>-11088.29421021929</v>
      </c>
      <c r="AC56" s="5">
        <f t="shared" si="66"/>
        <v>-58.053896388582871</v>
      </c>
      <c r="AD56" s="22">
        <f>AC56/L56</f>
        <v>-1.058708318165618E-2</v>
      </c>
      <c r="AF56" s="18">
        <v>1060357.6335772511</v>
      </c>
      <c r="AG56" s="19">
        <v>0</v>
      </c>
      <c r="AH56" s="19">
        <v>-18677.396484743844</v>
      </c>
      <c r="AI56" s="18">
        <f>SUM(AF56:AH56)</f>
        <v>1041680.2370925073</v>
      </c>
      <c r="AJ56" s="20">
        <f>AI56/F56</f>
        <v>5453.8232308508232</v>
      </c>
      <c r="AK56" s="21">
        <f t="shared" si="67"/>
        <v>-5661.5113346304279</v>
      </c>
      <c r="AL56" s="5">
        <f t="shared" si="67"/>
        <v>-29.641420600160018</v>
      </c>
      <c r="AM56" s="22">
        <f>AL56/L56</f>
        <v>-5.4056007441055688E-3</v>
      </c>
    </row>
    <row r="57" spans="1:39" x14ac:dyDescent="0.25">
      <c r="B57" s="2" t="s">
        <v>74</v>
      </c>
      <c r="C57" s="2" t="s">
        <v>28</v>
      </c>
      <c r="D57" s="2" t="s">
        <v>31</v>
      </c>
      <c r="E57" s="2" t="s">
        <v>91</v>
      </c>
      <c r="F57" s="17">
        <v>243</v>
      </c>
      <c r="H57" s="18">
        <v>1268713.2491821367</v>
      </c>
      <c r="I57" s="19">
        <v>0</v>
      </c>
      <c r="J57" s="19">
        <v>-12460.871289970579</v>
      </c>
      <c r="K57" s="18">
        <f>SUM(H57:J57)</f>
        <v>1256252.3778921661</v>
      </c>
      <c r="L57" s="20">
        <f>K57/F57</f>
        <v>5169.7628719842232</v>
      </c>
      <c r="N57" s="18">
        <v>1261425.6791821367</v>
      </c>
      <c r="O57" s="19">
        <v>0</v>
      </c>
      <c r="P57" s="19">
        <v>-16837.375874120549</v>
      </c>
      <c r="Q57" s="18">
        <f>SUM(N57:P57)</f>
        <v>1244588.3033080162</v>
      </c>
      <c r="R57" s="20">
        <f>Q57/F57</f>
        <v>5121.7625650535647</v>
      </c>
      <c r="S57" s="21">
        <f t="shared" si="65"/>
        <v>-11664.074584149988</v>
      </c>
      <c r="T57" s="5">
        <f t="shared" si="65"/>
        <v>-48.000306930658553</v>
      </c>
      <c r="U57" s="22">
        <f>T57/L57</f>
        <v>-9.2848179151078548E-3</v>
      </c>
      <c r="W57" s="18">
        <v>1261425.6791821367</v>
      </c>
      <c r="X57" s="19">
        <v>0</v>
      </c>
      <c r="Y57" s="19">
        <v>-15457.800940979421</v>
      </c>
      <c r="Z57" s="18">
        <f>SUM(W57:Y57)</f>
        <v>1245967.8782411572</v>
      </c>
      <c r="AA57" s="20">
        <f>Z57/F57</f>
        <v>5127.4398281529102</v>
      </c>
      <c r="AB57" s="21">
        <f t="shared" si="66"/>
        <v>-10284.499651008984</v>
      </c>
      <c r="AC57" s="5">
        <f t="shared" si="66"/>
        <v>-42.323043831313043</v>
      </c>
      <c r="AD57" s="22">
        <f>AC57/L57</f>
        <v>-8.1866508927650097E-3</v>
      </c>
      <c r="AF57" s="18">
        <v>1261425.6791821367</v>
      </c>
      <c r="AG57" s="19">
        <v>0</v>
      </c>
      <c r="AH57" s="19">
        <v>-11977.65220051593</v>
      </c>
      <c r="AI57" s="18">
        <f>SUM(AF57:AH57)</f>
        <v>1249448.0269816208</v>
      </c>
      <c r="AJ57" s="20">
        <f>AI57/F57</f>
        <v>5141.7614279079044</v>
      </c>
      <c r="AK57" s="21">
        <f t="shared" si="67"/>
        <v>-6804.3509105453268</v>
      </c>
      <c r="AL57" s="5">
        <f t="shared" si="67"/>
        <v>-28.001444076318876</v>
      </c>
      <c r="AM57" s="22">
        <f>AL57/L57</f>
        <v>-5.416388482354424E-3</v>
      </c>
    </row>
    <row r="58" spans="1:39" s="47" customFormat="1" ht="15.6" x14ac:dyDescent="0.3">
      <c r="F58" s="46">
        <f>SUM(F52:F57)</f>
        <v>1882</v>
      </c>
      <c r="H58" s="48">
        <f>SUM(H52:H57)</f>
        <v>11180946.944044607</v>
      </c>
      <c r="I58" s="49">
        <f>SUM(I52:I57)</f>
        <v>96275.583928569686</v>
      </c>
      <c r="J58" s="49">
        <f>SUM(J52:J57)</f>
        <v>-43562.615535728386</v>
      </c>
      <c r="K58" s="48">
        <f>SUM(K52:K57)</f>
        <v>11233659.912437448</v>
      </c>
      <c r="L58" s="50">
        <f t="shared" ref="L58" si="68">K58/F58</f>
        <v>5969.0010161729269</v>
      </c>
      <c r="N58" s="48">
        <f>SUM(N52:N57)</f>
        <v>11124505.764044607</v>
      </c>
      <c r="O58" s="49">
        <f>SUM(O52:O57)</f>
        <v>107491.84392856969</v>
      </c>
      <c r="P58" s="49">
        <f>SUM(P52:P57)</f>
        <v>-38738.9241244328</v>
      </c>
      <c r="Q58" s="48">
        <f>SUM(Q52:Q57)</f>
        <v>11193258.683848742</v>
      </c>
      <c r="R58" s="50">
        <f t="shared" ref="R58" si="69">Q58/F58</f>
        <v>5947.5338383893422</v>
      </c>
      <c r="S58" s="51">
        <f>SUM(S52:S57)</f>
        <v>-40401.228588704253</v>
      </c>
      <c r="T58" s="52">
        <f t="shared" si="65"/>
        <v>-21.467177783584702</v>
      </c>
      <c r="U58" s="53">
        <f t="shared" ref="U58" si="70">T58/L58</f>
        <v>-3.5964439820699774E-3</v>
      </c>
      <c r="W58" s="48">
        <f>SUM(W52:W57)</f>
        <v>11124505.764044607</v>
      </c>
      <c r="X58" s="49">
        <f>SUM(X52:X57)</f>
        <v>107491.84392856969</v>
      </c>
      <c r="Y58" s="49">
        <f>SUM(Y52:Y57)</f>
        <v>-56583.192118216131</v>
      </c>
      <c r="Z58" s="48">
        <f>SUM(Z52:Z57)</f>
        <v>11175414.415854959</v>
      </c>
      <c r="AA58" s="50">
        <f t="shared" ref="AA58" si="71">Z58/F58</f>
        <v>5938.0522932279273</v>
      </c>
      <c r="AB58" s="51">
        <f>SUM(AB52:AB57)</f>
        <v>-58245.496582487947</v>
      </c>
      <c r="AC58" s="52">
        <f t="shared" si="66"/>
        <v>-30.948722944999645</v>
      </c>
      <c r="AD58" s="53">
        <f t="shared" ref="AD58" si="72">AC58/L58</f>
        <v>-5.1849083056183945E-3</v>
      </c>
      <c r="AF58" s="48">
        <f>SUM(AF52:AF57)</f>
        <v>11124505.764044607</v>
      </c>
      <c r="AG58" s="49">
        <f>SUM(AG52:AG57)</f>
        <v>96275.583928569686</v>
      </c>
      <c r="AH58" s="49">
        <f>SUM(AH52:AH57)</f>
        <v>-43844.127516887624</v>
      </c>
      <c r="AI58" s="48">
        <f>SUM(AI52:AI57)</f>
        <v>11176937.220456287</v>
      </c>
      <c r="AJ58" s="50">
        <f t="shared" ref="AJ58" si="73">AI58/F58</f>
        <v>5938.8614348864439</v>
      </c>
      <c r="AK58" s="51">
        <f>SUM(AK52:AK57)</f>
        <v>-56722.691981158918</v>
      </c>
      <c r="AL58" s="52">
        <f t="shared" si="67"/>
        <v>-30.139581286483008</v>
      </c>
      <c r="AM58" s="53">
        <f t="shared" ref="AM58" si="74">AL58/L58</f>
        <v>-5.0493510061097703E-3</v>
      </c>
    </row>
    <row r="59" spans="1:39" ht="15" customHeight="1" x14ac:dyDescent="0.3">
      <c r="A59" s="5"/>
      <c r="B59" s="16" t="s">
        <v>100</v>
      </c>
      <c r="F59" s="9"/>
      <c r="H59" s="33"/>
      <c r="I59" s="34"/>
      <c r="J59" s="34"/>
      <c r="K59" s="33"/>
      <c r="L59" s="35"/>
      <c r="N59" s="33"/>
      <c r="O59" s="34"/>
      <c r="P59" s="34"/>
      <c r="Q59" s="33"/>
      <c r="R59" s="35"/>
      <c r="S59" s="33"/>
      <c r="T59" s="34"/>
      <c r="U59" s="15"/>
      <c r="W59" s="33"/>
      <c r="X59" s="34"/>
      <c r="Y59" s="34"/>
      <c r="Z59" s="33"/>
      <c r="AA59" s="35"/>
      <c r="AB59" s="33"/>
      <c r="AC59" s="34"/>
      <c r="AD59" s="15"/>
      <c r="AF59" s="33"/>
      <c r="AG59" s="34"/>
      <c r="AH59" s="34"/>
      <c r="AI59" s="33"/>
      <c r="AJ59" s="35"/>
      <c r="AK59" s="33"/>
      <c r="AL59" s="34"/>
      <c r="AM59" s="35"/>
    </row>
    <row r="60" spans="1:39" x14ac:dyDescent="0.25">
      <c r="B60" s="2" t="s">
        <v>33</v>
      </c>
      <c r="C60" s="2" t="s">
        <v>28</v>
      </c>
      <c r="D60" s="2" t="s">
        <v>31</v>
      </c>
      <c r="E60" s="2" t="s">
        <v>28</v>
      </c>
      <c r="F60" s="17">
        <v>312</v>
      </c>
      <c r="H60" s="18">
        <v>1497736.8982708268</v>
      </c>
      <c r="I60" s="19">
        <v>56194.701729173306</v>
      </c>
      <c r="J60" s="19">
        <v>0</v>
      </c>
      <c r="K60" s="18">
        <f t="shared" ref="K60:K71" si="75">SUM(H60:J60)</f>
        <v>1553931.6</v>
      </c>
      <c r="L60" s="20">
        <f t="shared" ref="L60:L72" si="76">K60/F60</f>
        <v>4980.55</v>
      </c>
      <c r="N60" s="18">
        <v>1488380.0182708269</v>
      </c>
      <c r="O60" s="19">
        <v>65551.581729173195</v>
      </c>
      <c r="P60" s="19">
        <v>0</v>
      </c>
      <c r="Q60" s="18">
        <f t="shared" ref="Q60:Q71" si="77">SUM(N60:P60)</f>
        <v>1553931.6</v>
      </c>
      <c r="R60" s="20">
        <f t="shared" ref="R60:R72" si="78">Q60/F60</f>
        <v>4980.55</v>
      </c>
      <c r="S60" s="21">
        <f t="shared" ref="S60:S71" si="79">Q60-K60</f>
        <v>0</v>
      </c>
      <c r="T60" s="5">
        <f t="shared" ref="T60:T72" si="80">R60-L60</f>
        <v>0</v>
      </c>
      <c r="U60" s="22">
        <f t="shared" ref="U60:U72" si="81">T60/L60</f>
        <v>0</v>
      </c>
      <c r="W60" s="18">
        <v>1488380.0182708269</v>
      </c>
      <c r="X60" s="19">
        <v>65551.581729173195</v>
      </c>
      <c r="Y60" s="19">
        <v>0</v>
      </c>
      <c r="Z60" s="18">
        <f t="shared" ref="Z60:Z71" si="82">SUM(W60:Y60)</f>
        <v>1553931.6</v>
      </c>
      <c r="AA60" s="20">
        <f t="shared" ref="AA60:AA72" si="83">Z60/F60</f>
        <v>4980.55</v>
      </c>
      <c r="AB60" s="21">
        <f t="shared" ref="AB60:AB71" si="84">Z60-K60</f>
        <v>0</v>
      </c>
      <c r="AC60" s="5">
        <f t="shared" ref="AC60:AC72" si="85">AA60-L60</f>
        <v>0</v>
      </c>
      <c r="AD60" s="22">
        <f t="shared" ref="AD60:AD72" si="86">AC60/L60</f>
        <v>0</v>
      </c>
      <c r="AF60" s="18">
        <v>1488380.0182708269</v>
      </c>
      <c r="AG60" s="19">
        <v>56194.701729173306</v>
      </c>
      <c r="AH60" s="19">
        <v>0</v>
      </c>
      <c r="AI60" s="18">
        <f t="shared" ref="AI60:AI71" si="87">SUM(AF60:AH60)</f>
        <v>1544574.7200000002</v>
      </c>
      <c r="AJ60" s="20">
        <f t="shared" ref="AJ60:AJ72" si="88">AI60/F60</f>
        <v>4950.5600000000004</v>
      </c>
      <c r="AK60" s="21">
        <f t="shared" ref="AK60:AK71" si="89">AI60-K60</f>
        <v>-9356.8799999998882</v>
      </c>
      <c r="AL60" s="5">
        <f t="shared" ref="AL60:AL72" si="90">AJ60-L60</f>
        <v>-29.989999999999782</v>
      </c>
      <c r="AM60" s="22">
        <f t="shared" ref="AM60:AM72" si="91">AL60/L60</f>
        <v>-6.0214233367800307E-3</v>
      </c>
    </row>
    <row r="61" spans="1:39" x14ac:dyDescent="0.25">
      <c r="B61" s="2" t="s">
        <v>83</v>
      </c>
      <c r="C61" s="2" t="s">
        <v>29</v>
      </c>
      <c r="D61" s="2" t="s">
        <v>31</v>
      </c>
      <c r="E61" s="2" t="s">
        <v>28</v>
      </c>
      <c r="F61" s="17">
        <v>1487</v>
      </c>
      <c r="H61" s="18">
        <v>10168574.032842388</v>
      </c>
      <c r="I61" s="19">
        <v>0</v>
      </c>
      <c r="J61" s="19">
        <v>-79214.666689313162</v>
      </c>
      <c r="K61" s="18">
        <f t="shared" si="75"/>
        <v>10089359.366153074</v>
      </c>
      <c r="L61" s="20">
        <f t="shared" si="76"/>
        <v>6785.043285913298</v>
      </c>
      <c r="N61" s="18">
        <v>10123978.902842389</v>
      </c>
      <c r="O61" s="19">
        <v>0</v>
      </c>
      <c r="P61" s="19">
        <v>-108490.91233719433</v>
      </c>
      <c r="Q61" s="18">
        <f t="shared" si="77"/>
        <v>10015487.990505194</v>
      </c>
      <c r="R61" s="20">
        <f t="shared" si="78"/>
        <v>6735.3651583760557</v>
      </c>
      <c r="S61" s="21">
        <f t="shared" si="79"/>
        <v>-73871.375647880137</v>
      </c>
      <c r="T61" s="5">
        <f t="shared" si="80"/>
        <v>-49.67812753724229</v>
      </c>
      <c r="U61" s="22">
        <f t="shared" si="81"/>
        <v>-7.3217112174333585E-3</v>
      </c>
      <c r="W61" s="18">
        <v>10123978.902842389</v>
      </c>
      <c r="X61" s="19">
        <v>0</v>
      </c>
      <c r="Y61" s="19">
        <v>-107951.76035048431</v>
      </c>
      <c r="Z61" s="18">
        <f t="shared" si="82"/>
        <v>10016027.142491905</v>
      </c>
      <c r="AA61" s="20">
        <f t="shared" si="83"/>
        <v>6735.727735367791</v>
      </c>
      <c r="AB61" s="21">
        <f t="shared" si="84"/>
        <v>-73332.22366116941</v>
      </c>
      <c r="AC61" s="5">
        <f t="shared" si="85"/>
        <v>-49.315550545506994</v>
      </c>
      <c r="AD61" s="22">
        <f t="shared" si="86"/>
        <v>-7.2682735345097945E-3</v>
      </c>
      <c r="AF61" s="18">
        <v>10123978.902842389</v>
      </c>
      <c r="AG61" s="19">
        <v>0</v>
      </c>
      <c r="AH61" s="19">
        <v>-83647.644632537267</v>
      </c>
      <c r="AI61" s="18">
        <f t="shared" si="87"/>
        <v>10040331.258209853</v>
      </c>
      <c r="AJ61" s="20">
        <f t="shared" si="88"/>
        <v>6752.0721306051464</v>
      </c>
      <c r="AK61" s="21">
        <f t="shared" si="89"/>
        <v>-49028.107943221927</v>
      </c>
      <c r="AL61" s="5">
        <f t="shared" si="90"/>
        <v>-32.971155308151538</v>
      </c>
      <c r="AM61" s="22">
        <f t="shared" si="91"/>
        <v>-4.8593876146087794E-3</v>
      </c>
    </row>
    <row r="62" spans="1:39" x14ac:dyDescent="0.25">
      <c r="B62" s="2" t="s">
        <v>34</v>
      </c>
      <c r="C62" s="2" t="s">
        <v>28</v>
      </c>
      <c r="D62" s="2" t="s">
        <v>31</v>
      </c>
      <c r="E62" s="2" t="s">
        <v>28</v>
      </c>
      <c r="F62" s="17">
        <v>190</v>
      </c>
      <c r="H62" s="18">
        <v>1035208.6883105547</v>
      </c>
      <c r="I62" s="19">
        <v>0</v>
      </c>
      <c r="J62" s="19">
        <v>-7656.073460358095</v>
      </c>
      <c r="K62" s="18">
        <f t="shared" si="75"/>
        <v>1027552.6148501966</v>
      </c>
      <c r="L62" s="20">
        <f t="shared" si="76"/>
        <v>5408.171657106298</v>
      </c>
      <c r="N62" s="18">
        <v>1029510.5883105549</v>
      </c>
      <c r="O62" s="19">
        <v>0</v>
      </c>
      <c r="P62" s="19">
        <v>-9320.3386487105417</v>
      </c>
      <c r="Q62" s="18">
        <f t="shared" si="77"/>
        <v>1020190.2496618443</v>
      </c>
      <c r="R62" s="20">
        <f t="shared" si="78"/>
        <v>5369.4223666412863</v>
      </c>
      <c r="S62" s="21">
        <f t="shared" si="79"/>
        <v>-7362.365188352298</v>
      </c>
      <c r="T62" s="5">
        <f t="shared" si="80"/>
        <v>-38.749290465011654</v>
      </c>
      <c r="U62" s="22">
        <f t="shared" si="81"/>
        <v>-7.1649520247929572E-3</v>
      </c>
      <c r="W62" s="18">
        <v>1029510.5883105549</v>
      </c>
      <c r="X62" s="19">
        <v>0</v>
      </c>
      <c r="Y62" s="19">
        <v>-9345.5606280566262</v>
      </c>
      <c r="Z62" s="18">
        <f t="shared" si="82"/>
        <v>1020165.0276824982</v>
      </c>
      <c r="AA62" s="20">
        <f t="shared" si="83"/>
        <v>5369.2896193815695</v>
      </c>
      <c r="AB62" s="21">
        <f t="shared" si="84"/>
        <v>-7387.5871676984243</v>
      </c>
      <c r="AC62" s="5">
        <f t="shared" si="85"/>
        <v>-38.882037724728434</v>
      </c>
      <c r="AD62" s="22">
        <f t="shared" si="86"/>
        <v>-7.1894977064268515E-3</v>
      </c>
      <c r="AF62" s="18">
        <v>1029510.5883105549</v>
      </c>
      <c r="AG62" s="19">
        <v>0</v>
      </c>
      <c r="AH62" s="19">
        <v>-7241.5135405803067</v>
      </c>
      <c r="AI62" s="18">
        <f t="shared" si="87"/>
        <v>1022269.0747699746</v>
      </c>
      <c r="AJ62" s="20">
        <f t="shared" si="88"/>
        <v>5380.3635514209191</v>
      </c>
      <c r="AK62" s="21">
        <f t="shared" si="89"/>
        <v>-5283.5400802220684</v>
      </c>
      <c r="AL62" s="5">
        <f t="shared" si="90"/>
        <v>-27.808105685378905</v>
      </c>
      <c r="AM62" s="22">
        <f t="shared" si="91"/>
        <v>-5.1418681670059897E-3</v>
      </c>
    </row>
    <row r="63" spans="1:39" x14ac:dyDescent="0.25">
      <c r="B63" s="2" t="s">
        <v>40</v>
      </c>
      <c r="C63" s="2" t="s">
        <v>28</v>
      </c>
      <c r="D63" s="2" t="s">
        <v>31</v>
      </c>
      <c r="E63" s="2" t="s">
        <v>28</v>
      </c>
      <c r="F63" s="17">
        <v>573</v>
      </c>
      <c r="H63" s="18">
        <v>2646106.2020483329</v>
      </c>
      <c r="I63" s="19">
        <v>214839.59795166692</v>
      </c>
      <c r="J63" s="19">
        <v>0</v>
      </c>
      <c r="K63" s="18">
        <f t="shared" si="75"/>
        <v>2860945.8</v>
      </c>
      <c r="L63" s="20">
        <f t="shared" si="76"/>
        <v>4992.9246073298427</v>
      </c>
      <c r="N63" s="18">
        <v>2628921.9320483329</v>
      </c>
      <c r="O63" s="19">
        <v>232023.86795166694</v>
      </c>
      <c r="P63" s="19">
        <v>0</v>
      </c>
      <c r="Q63" s="18">
        <f t="shared" si="77"/>
        <v>2860945.8</v>
      </c>
      <c r="R63" s="20">
        <f t="shared" si="78"/>
        <v>4992.9246073298427</v>
      </c>
      <c r="S63" s="21">
        <f t="shared" si="79"/>
        <v>0</v>
      </c>
      <c r="T63" s="5">
        <f t="shared" si="80"/>
        <v>0</v>
      </c>
      <c r="U63" s="22">
        <f t="shared" si="81"/>
        <v>0</v>
      </c>
      <c r="W63" s="18">
        <v>2628921.9320483329</v>
      </c>
      <c r="X63" s="19">
        <v>232023.86795166694</v>
      </c>
      <c r="Y63" s="19">
        <v>0</v>
      </c>
      <c r="Z63" s="18">
        <f t="shared" si="82"/>
        <v>2860945.8</v>
      </c>
      <c r="AA63" s="20">
        <f t="shared" si="83"/>
        <v>4992.9246073298427</v>
      </c>
      <c r="AB63" s="21">
        <f t="shared" si="84"/>
        <v>0</v>
      </c>
      <c r="AC63" s="5">
        <f t="shared" si="85"/>
        <v>0</v>
      </c>
      <c r="AD63" s="22">
        <f t="shared" si="86"/>
        <v>0</v>
      </c>
      <c r="AF63" s="18">
        <v>2628921.9320483329</v>
      </c>
      <c r="AG63" s="19">
        <v>214839.59795166692</v>
      </c>
      <c r="AH63" s="19">
        <v>0</v>
      </c>
      <c r="AI63" s="18">
        <f t="shared" si="87"/>
        <v>2843761.53</v>
      </c>
      <c r="AJ63" s="20">
        <f t="shared" si="88"/>
        <v>4962.9346073298429</v>
      </c>
      <c r="AK63" s="21">
        <f t="shared" si="89"/>
        <v>-17184.270000000019</v>
      </c>
      <c r="AL63" s="5">
        <f t="shared" si="90"/>
        <v>-29.989999999999782</v>
      </c>
      <c r="AM63" s="22">
        <f t="shared" si="91"/>
        <v>-6.0064996687458653E-3</v>
      </c>
    </row>
    <row r="64" spans="1:39" x14ac:dyDescent="0.25">
      <c r="B64" s="2" t="s">
        <v>48</v>
      </c>
      <c r="C64" s="2" t="s">
        <v>28</v>
      </c>
      <c r="D64" s="2" t="s">
        <v>31</v>
      </c>
      <c r="E64" s="2" t="s">
        <v>28</v>
      </c>
      <c r="F64" s="17">
        <v>420</v>
      </c>
      <c r="H64" s="18">
        <v>1942283.7730435322</v>
      </c>
      <c r="I64" s="19">
        <v>145477.4269564678</v>
      </c>
      <c r="J64" s="19">
        <v>0</v>
      </c>
      <c r="K64" s="18">
        <f t="shared" si="75"/>
        <v>2087761.2</v>
      </c>
      <c r="L64" s="20">
        <f t="shared" si="76"/>
        <v>4970.8599999999997</v>
      </c>
      <c r="N64" s="18">
        <v>1929687.9730435323</v>
      </c>
      <c r="O64" s="19">
        <v>158073.22695646761</v>
      </c>
      <c r="P64" s="19">
        <v>0</v>
      </c>
      <c r="Q64" s="18">
        <f t="shared" si="77"/>
        <v>2087761.2</v>
      </c>
      <c r="R64" s="20">
        <f t="shared" si="78"/>
        <v>4970.8599999999997</v>
      </c>
      <c r="S64" s="21">
        <f t="shared" si="79"/>
        <v>0</v>
      </c>
      <c r="T64" s="5">
        <f t="shared" si="80"/>
        <v>0</v>
      </c>
      <c r="U64" s="22">
        <f t="shared" si="81"/>
        <v>0</v>
      </c>
      <c r="W64" s="18">
        <v>1929687.9730435323</v>
      </c>
      <c r="X64" s="19">
        <v>158073.22695646761</v>
      </c>
      <c r="Y64" s="19">
        <v>0</v>
      </c>
      <c r="Z64" s="18">
        <f t="shared" si="82"/>
        <v>2087761.2</v>
      </c>
      <c r="AA64" s="20">
        <f t="shared" si="83"/>
        <v>4970.8599999999997</v>
      </c>
      <c r="AB64" s="21">
        <f t="shared" si="84"/>
        <v>0</v>
      </c>
      <c r="AC64" s="5">
        <f t="shared" si="85"/>
        <v>0</v>
      </c>
      <c r="AD64" s="22">
        <f t="shared" si="86"/>
        <v>0</v>
      </c>
      <c r="AF64" s="18">
        <v>1929687.9730435323</v>
      </c>
      <c r="AG64" s="19">
        <v>145477.4269564678</v>
      </c>
      <c r="AH64" s="19">
        <v>0</v>
      </c>
      <c r="AI64" s="18">
        <f t="shared" si="87"/>
        <v>2075165.4000000001</v>
      </c>
      <c r="AJ64" s="20">
        <f t="shared" si="88"/>
        <v>4940.87</v>
      </c>
      <c r="AK64" s="21">
        <f t="shared" si="89"/>
        <v>-12595.799999999814</v>
      </c>
      <c r="AL64" s="5">
        <f t="shared" si="90"/>
        <v>-29.989999999999782</v>
      </c>
      <c r="AM64" s="22">
        <f t="shared" si="91"/>
        <v>-6.0331612638456489E-3</v>
      </c>
    </row>
    <row r="65" spans="1:39" x14ac:dyDescent="0.25">
      <c r="B65" s="2" t="s">
        <v>49</v>
      </c>
      <c r="C65" s="2" t="s">
        <v>28</v>
      </c>
      <c r="D65" s="2" t="s">
        <v>31</v>
      </c>
      <c r="E65" s="2" t="s">
        <v>28</v>
      </c>
      <c r="F65" s="17">
        <v>132</v>
      </c>
      <c r="H65" s="18">
        <v>757166.25335877866</v>
      </c>
      <c r="I65" s="19">
        <v>0</v>
      </c>
      <c r="J65" s="19">
        <v>-7265.7966351483392</v>
      </c>
      <c r="K65" s="18">
        <f t="shared" si="75"/>
        <v>749900.45672363031</v>
      </c>
      <c r="L65" s="20">
        <f t="shared" si="76"/>
        <v>5681.0640660881081</v>
      </c>
      <c r="N65" s="18">
        <v>753207.57335877861</v>
      </c>
      <c r="O65" s="19">
        <v>0</v>
      </c>
      <c r="P65" s="19">
        <v>-10061.676398780175</v>
      </c>
      <c r="Q65" s="18">
        <f t="shared" si="77"/>
        <v>743145.89695999841</v>
      </c>
      <c r="R65" s="20">
        <f t="shared" si="78"/>
        <v>5629.8931587878669</v>
      </c>
      <c r="S65" s="21">
        <f t="shared" si="79"/>
        <v>-6754.5597636318998</v>
      </c>
      <c r="T65" s="5">
        <f t="shared" si="80"/>
        <v>-51.170907300241197</v>
      </c>
      <c r="U65" s="22">
        <f t="shared" si="81"/>
        <v>-9.0072751697511978E-3</v>
      </c>
      <c r="W65" s="18">
        <v>753207.57335877861</v>
      </c>
      <c r="X65" s="19">
        <v>0</v>
      </c>
      <c r="Y65" s="19">
        <v>-9061.6607500693663</v>
      </c>
      <c r="Z65" s="18">
        <f t="shared" si="82"/>
        <v>744145.91260870919</v>
      </c>
      <c r="AA65" s="20">
        <f t="shared" si="83"/>
        <v>5637.4690349144639</v>
      </c>
      <c r="AB65" s="21">
        <f t="shared" si="84"/>
        <v>-5754.5441149211256</v>
      </c>
      <c r="AC65" s="5">
        <f t="shared" si="85"/>
        <v>-43.595031173644202</v>
      </c>
      <c r="AD65" s="22">
        <f t="shared" si="86"/>
        <v>-7.6737439793850204E-3</v>
      </c>
      <c r="AF65" s="18">
        <v>753207.57335877861</v>
      </c>
      <c r="AG65" s="19">
        <v>0</v>
      </c>
      <c r="AH65" s="19">
        <v>-7021.5305034533676</v>
      </c>
      <c r="AI65" s="18">
        <f t="shared" si="87"/>
        <v>746186.04285532527</v>
      </c>
      <c r="AJ65" s="20">
        <f t="shared" si="88"/>
        <v>5652.9245670857972</v>
      </c>
      <c r="AK65" s="21">
        <f t="shared" si="89"/>
        <v>-3714.4138683050405</v>
      </c>
      <c r="AL65" s="5">
        <f t="shared" si="90"/>
        <v>-28.139499002310913</v>
      </c>
      <c r="AM65" s="22">
        <f t="shared" si="91"/>
        <v>-4.9532092359745794E-3</v>
      </c>
    </row>
    <row r="66" spans="1:39" x14ac:dyDescent="0.25">
      <c r="B66" s="2" t="s">
        <v>103</v>
      </c>
      <c r="C66" s="2" t="s">
        <v>28</v>
      </c>
      <c r="D66" s="2" t="s">
        <v>31</v>
      </c>
      <c r="E66" s="2" t="s">
        <v>28</v>
      </c>
      <c r="F66" s="17">
        <v>358</v>
      </c>
      <c r="H66" s="18">
        <v>1758752.8328916284</v>
      </c>
      <c r="I66" s="19">
        <v>20979.367108371574</v>
      </c>
      <c r="J66" s="19">
        <v>0</v>
      </c>
      <c r="K66" s="18">
        <f t="shared" si="75"/>
        <v>1779732.2</v>
      </c>
      <c r="L66" s="20">
        <f t="shared" si="76"/>
        <v>4971.3189944134074</v>
      </c>
      <c r="N66" s="18">
        <v>1748016.4128916285</v>
      </c>
      <c r="O66" s="19">
        <v>31715.7871083715</v>
      </c>
      <c r="P66" s="19">
        <v>0</v>
      </c>
      <c r="Q66" s="18">
        <f t="shared" si="77"/>
        <v>1779732.2</v>
      </c>
      <c r="R66" s="20">
        <f t="shared" si="78"/>
        <v>4971.3189944134074</v>
      </c>
      <c r="S66" s="21">
        <f t="shared" si="79"/>
        <v>0</v>
      </c>
      <c r="T66" s="5">
        <f t="shared" si="80"/>
        <v>0</v>
      </c>
      <c r="U66" s="22">
        <f t="shared" si="81"/>
        <v>0</v>
      </c>
      <c r="W66" s="18">
        <v>1748016.4128916285</v>
      </c>
      <c r="X66" s="19">
        <v>31715.7871083715</v>
      </c>
      <c r="Y66" s="19">
        <v>0</v>
      </c>
      <c r="Z66" s="18">
        <f t="shared" si="82"/>
        <v>1779732.2</v>
      </c>
      <c r="AA66" s="20">
        <f t="shared" si="83"/>
        <v>4971.3189944134074</v>
      </c>
      <c r="AB66" s="21">
        <f t="shared" si="84"/>
        <v>0</v>
      </c>
      <c r="AC66" s="5">
        <f t="shared" si="85"/>
        <v>0</v>
      </c>
      <c r="AD66" s="22">
        <f t="shared" si="86"/>
        <v>0</v>
      </c>
      <c r="AF66" s="18">
        <v>1748016.4128916285</v>
      </c>
      <c r="AG66" s="19">
        <v>20979.367108371574</v>
      </c>
      <c r="AH66" s="19">
        <v>0</v>
      </c>
      <c r="AI66" s="18">
        <f t="shared" si="87"/>
        <v>1768995.78</v>
      </c>
      <c r="AJ66" s="20">
        <f t="shared" si="88"/>
        <v>4941.3289944134076</v>
      </c>
      <c r="AK66" s="21">
        <f t="shared" si="89"/>
        <v>-10736.419999999925</v>
      </c>
      <c r="AL66" s="5">
        <f t="shared" si="90"/>
        <v>-29.989999999999782</v>
      </c>
      <c r="AM66" s="22">
        <f t="shared" si="91"/>
        <v>-6.03260423113091E-3</v>
      </c>
    </row>
    <row r="67" spans="1:39" x14ac:dyDescent="0.25">
      <c r="B67" s="2" t="s">
        <v>56</v>
      </c>
      <c r="C67" s="2" t="s">
        <v>28</v>
      </c>
      <c r="D67" s="2" t="s">
        <v>31</v>
      </c>
      <c r="E67" s="2" t="s">
        <v>28</v>
      </c>
      <c r="F67" s="17">
        <v>177</v>
      </c>
      <c r="H67" s="18">
        <v>1074571.8852927894</v>
      </c>
      <c r="I67" s="19">
        <v>0</v>
      </c>
      <c r="J67" s="19">
        <v>-22663.848561154573</v>
      </c>
      <c r="K67" s="18">
        <f t="shared" si="75"/>
        <v>1051908.0367316348</v>
      </c>
      <c r="L67" s="20">
        <f t="shared" si="76"/>
        <v>5942.9832583708176</v>
      </c>
      <c r="N67" s="18">
        <v>1069263.6552927895</v>
      </c>
      <c r="O67" s="19">
        <v>0</v>
      </c>
      <c r="P67" s="19">
        <v>-37295.161737560993</v>
      </c>
      <c r="Q67" s="18">
        <f t="shared" si="77"/>
        <v>1031968.4935552285</v>
      </c>
      <c r="R67" s="20">
        <f t="shared" si="78"/>
        <v>5830.3304720634378</v>
      </c>
      <c r="S67" s="21">
        <f t="shared" si="79"/>
        <v>-19939.543176406296</v>
      </c>
      <c r="T67" s="5">
        <f t="shared" si="80"/>
        <v>-112.65278630737976</v>
      </c>
      <c r="U67" s="22">
        <f t="shared" si="81"/>
        <v>-1.895559543242965E-2</v>
      </c>
      <c r="W67" s="18">
        <v>1069263.6552927895</v>
      </c>
      <c r="X67" s="19">
        <v>0</v>
      </c>
      <c r="Y67" s="19">
        <v>-29566.59157216371</v>
      </c>
      <c r="Z67" s="18">
        <f t="shared" si="82"/>
        <v>1039697.0637206257</v>
      </c>
      <c r="AA67" s="20">
        <f t="shared" si="83"/>
        <v>5873.9947102860206</v>
      </c>
      <c r="AB67" s="21">
        <f t="shared" si="84"/>
        <v>-12210.973011009046</v>
      </c>
      <c r="AC67" s="5">
        <f t="shared" si="85"/>
        <v>-68.988548084797003</v>
      </c>
      <c r="AD67" s="22">
        <f t="shared" si="86"/>
        <v>-1.160840357199815E-2</v>
      </c>
      <c r="AF67" s="18">
        <v>1069263.6552927895</v>
      </c>
      <c r="AG67" s="19">
        <v>0</v>
      </c>
      <c r="AH67" s="19">
        <v>-22910.008477806408</v>
      </c>
      <c r="AI67" s="18">
        <f t="shared" si="87"/>
        <v>1046353.646814983</v>
      </c>
      <c r="AJ67" s="20">
        <f t="shared" si="88"/>
        <v>5911.6025243784352</v>
      </c>
      <c r="AK67" s="21">
        <f t="shared" si="89"/>
        <v>-5554.3899166517658</v>
      </c>
      <c r="AL67" s="5">
        <f t="shared" si="90"/>
        <v>-31.380733992382375</v>
      </c>
      <c r="AM67" s="22">
        <f t="shared" si="91"/>
        <v>-5.2802999147241328E-3</v>
      </c>
    </row>
    <row r="68" spans="1:39" x14ac:dyDescent="0.25">
      <c r="B68" s="2" t="s">
        <v>61</v>
      </c>
      <c r="C68" s="2" t="s">
        <v>28</v>
      </c>
      <c r="D68" s="2" t="s">
        <v>31</v>
      </c>
      <c r="E68" s="2" t="s">
        <v>28</v>
      </c>
      <c r="F68" s="17">
        <v>398</v>
      </c>
      <c r="H68" s="18">
        <v>2061769.9991577279</v>
      </c>
      <c r="I68" s="19">
        <v>0</v>
      </c>
      <c r="J68" s="19">
        <v>-23256.077171470359</v>
      </c>
      <c r="K68" s="18">
        <f t="shared" si="75"/>
        <v>2038513.9219862577</v>
      </c>
      <c r="L68" s="20">
        <f t="shared" si="76"/>
        <v>5121.8942763473815</v>
      </c>
      <c r="N68" s="18">
        <v>2049833.9791577279</v>
      </c>
      <c r="O68" s="19">
        <v>0</v>
      </c>
      <c r="P68" s="19">
        <v>-32821.885689012044</v>
      </c>
      <c r="Q68" s="18">
        <f t="shared" si="77"/>
        <v>2017012.0934687159</v>
      </c>
      <c r="R68" s="20">
        <f t="shared" si="78"/>
        <v>5067.8695815796882</v>
      </c>
      <c r="S68" s="21">
        <f t="shared" si="79"/>
        <v>-21501.828517541755</v>
      </c>
      <c r="T68" s="5">
        <f t="shared" si="80"/>
        <v>-54.02469476769329</v>
      </c>
      <c r="U68" s="22">
        <f t="shared" si="81"/>
        <v>-1.0547795767120043E-2</v>
      </c>
      <c r="W68" s="18">
        <v>2049833.9791577279</v>
      </c>
      <c r="X68" s="19">
        <v>0</v>
      </c>
      <c r="Y68" s="19">
        <v>-29316.522555573618</v>
      </c>
      <c r="Z68" s="18">
        <f t="shared" si="82"/>
        <v>2020517.4566021543</v>
      </c>
      <c r="AA68" s="20">
        <f t="shared" si="83"/>
        <v>5076.6770266385784</v>
      </c>
      <c r="AB68" s="21">
        <f t="shared" si="84"/>
        <v>-17996.465384103358</v>
      </c>
      <c r="AC68" s="5">
        <f t="shared" si="85"/>
        <v>-45.217249708803138</v>
      </c>
      <c r="AD68" s="22">
        <f t="shared" si="86"/>
        <v>-8.8282278526547967E-3</v>
      </c>
      <c r="AF68" s="18">
        <v>2049833.9791577279</v>
      </c>
      <c r="AG68" s="19">
        <v>0</v>
      </c>
      <c r="AH68" s="19">
        <v>-22716.239666946607</v>
      </c>
      <c r="AI68" s="18">
        <f t="shared" si="87"/>
        <v>2027117.7394907812</v>
      </c>
      <c r="AJ68" s="20">
        <f t="shared" si="88"/>
        <v>5093.2606519868878</v>
      </c>
      <c r="AK68" s="21">
        <f t="shared" si="89"/>
        <v>-11396.182495476445</v>
      </c>
      <c r="AL68" s="5">
        <f t="shared" si="90"/>
        <v>-28.633624360493741</v>
      </c>
      <c r="AM68" s="22">
        <f t="shared" si="91"/>
        <v>-5.5904364314433826E-3</v>
      </c>
    </row>
    <row r="69" spans="1:39" x14ac:dyDescent="0.25">
      <c r="B69" s="2" t="s">
        <v>64</v>
      </c>
      <c r="C69" s="2" t="s">
        <v>28</v>
      </c>
      <c r="D69" s="2" t="s">
        <v>31</v>
      </c>
      <c r="E69" s="2" t="s">
        <v>28</v>
      </c>
      <c r="F69" s="17">
        <v>109</v>
      </c>
      <c r="H69" s="18">
        <v>634964.59861966327</v>
      </c>
      <c r="I69" s="19">
        <v>0</v>
      </c>
      <c r="J69" s="19">
        <v>-555.79654606855456</v>
      </c>
      <c r="K69" s="18">
        <f t="shared" si="75"/>
        <v>634408.80207359476</v>
      </c>
      <c r="L69" s="20">
        <f t="shared" si="76"/>
        <v>5820.2642392072912</v>
      </c>
      <c r="N69" s="18">
        <v>631695.68861966336</v>
      </c>
      <c r="O69" s="19">
        <v>0</v>
      </c>
      <c r="P69" s="19">
        <v>2049.3173431386122</v>
      </c>
      <c r="Q69" s="18">
        <f t="shared" si="77"/>
        <v>633745.00596280198</v>
      </c>
      <c r="R69" s="20">
        <f t="shared" si="78"/>
        <v>5814.1743666312104</v>
      </c>
      <c r="S69" s="21">
        <f t="shared" si="79"/>
        <v>-663.79611079278402</v>
      </c>
      <c r="T69" s="5">
        <f t="shared" si="80"/>
        <v>-6.0898725760807793</v>
      </c>
      <c r="U69" s="22">
        <f t="shared" si="81"/>
        <v>-1.0463223533834279E-3</v>
      </c>
      <c r="W69" s="18">
        <v>631695.68861966336</v>
      </c>
      <c r="X69" s="19">
        <v>0</v>
      </c>
      <c r="Y69" s="19">
        <v>-135.01985359386978</v>
      </c>
      <c r="Z69" s="18">
        <f t="shared" si="82"/>
        <v>631560.66876606946</v>
      </c>
      <c r="AA69" s="20">
        <f t="shared" si="83"/>
        <v>5794.1345758355001</v>
      </c>
      <c r="AB69" s="21">
        <f t="shared" si="84"/>
        <v>-2848.133307525306</v>
      </c>
      <c r="AC69" s="5">
        <f t="shared" si="85"/>
        <v>-26.129663371791139</v>
      </c>
      <c r="AD69" s="22">
        <f t="shared" si="86"/>
        <v>-4.4894290530269722E-3</v>
      </c>
      <c r="AF69" s="18">
        <v>631695.68861966336</v>
      </c>
      <c r="AG69" s="19">
        <v>0</v>
      </c>
      <c r="AH69" s="19">
        <v>-104.62166337157426</v>
      </c>
      <c r="AI69" s="18">
        <f t="shared" si="87"/>
        <v>631591.06695629179</v>
      </c>
      <c r="AJ69" s="20">
        <f t="shared" si="88"/>
        <v>5794.4134583146033</v>
      </c>
      <c r="AK69" s="21">
        <f t="shared" si="89"/>
        <v>-2817.7351173029747</v>
      </c>
      <c r="AL69" s="5">
        <f t="shared" si="90"/>
        <v>-25.850780892687908</v>
      </c>
      <c r="AM69" s="22">
        <f t="shared" si="91"/>
        <v>-4.4415132767595331E-3</v>
      </c>
    </row>
    <row r="70" spans="1:39" x14ac:dyDescent="0.25">
      <c r="B70" s="2" t="s">
        <v>70</v>
      </c>
      <c r="C70" s="2" t="s">
        <v>28</v>
      </c>
      <c r="D70" s="2" t="s">
        <v>31</v>
      </c>
      <c r="E70" s="2" t="s">
        <v>28</v>
      </c>
      <c r="F70" s="17">
        <v>127</v>
      </c>
      <c r="H70" s="18">
        <v>864435.55262433144</v>
      </c>
      <c r="I70" s="19">
        <v>0</v>
      </c>
      <c r="J70" s="19">
        <v>-17907.225399206087</v>
      </c>
      <c r="K70" s="18">
        <f t="shared" si="75"/>
        <v>846528.32722512539</v>
      </c>
      <c r="L70" s="20">
        <f t="shared" si="76"/>
        <v>6665.5773797253969</v>
      </c>
      <c r="N70" s="18">
        <v>860626.82262433146</v>
      </c>
      <c r="O70" s="19">
        <v>0</v>
      </c>
      <c r="P70" s="19">
        <v>-29791.33918265349</v>
      </c>
      <c r="Q70" s="18">
        <f t="shared" si="77"/>
        <v>830835.48344167799</v>
      </c>
      <c r="R70" s="20">
        <f t="shared" si="78"/>
        <v>6542.0116806431342</v>
      </c>
      <c r="S70" s="21">
        <f t="shared" si="79"/>
        <v>-15692.843783447403</v>
      </c>
      <c r="T70" s="5">
        <f t="shared" si="80"/>
        <v>-123.56569908226265</v>
      </c>
      <c r="U70" s="22">
        <f t="shared" si="81"/>
        <v>-1.8537883823554563E-2</v>
      </c>
      <c r="W70" s="18">
        <v>860626.82262433146</v>
      </c>
      <c r="X70" s="19">
        <v>0</v>
      </c>
      <c r="Y70" s="19">
        <v>-23547.124727047532</v>
      </c>
      <c r="Z70" s="18">
        <f t="shared" si="82"/>
        <v>837079.69789728394</v>
      </c>
      <c r="AA70" s="20">
        <f t="shared" si="83"/>
        <v>6591.1787236006612</v>
      </c>
      <c r="AB70" s="21">
        <f t="shared" si="84"/>
        <v>-9448.6293278414523</v>
      </c>
      <c r="AC70" s="5">
        <f t="shared" si="85"/>
        <v>-74.39865612473568</v>
      </c>
      <c r="AD70" s="22">
        <f t="shared" si="86"/>
        <v>-1.1161622150098076E-2</v>
      </c>
      <c r="AF70" s="18">
        <v>860626.82262433146</v>
      </c>
      <c r="AG70" s="19">
        <v>0</v>
      </c>
      <c r="AH70" s="19">
        <v>-18245.756390551218</v>
      </c>
      <c r="AI70" s="18">
        <f t="shared" si="87"/>
        <v>842381.06623378024</v>
      </c>
      <c r="AJ70" s="20">
        <f t="shared" si="88"/>
        <v>6632.9217813683481</v>
      </c>
      <c r="AK70" s="21">
        <f t="shared" si="89"/>
        <v>-4147.2609913451597</v>
      </c>
      <c r="AL70" s="5">
        <f t="shared" si="90"/>
        <v>-32.655598357048802</v>
      </c>
      <c r="AM70" s="22">
        <f t="shared" si="91"/>
        <v>-4.8991402389801861E-3</v>
      </c>
    </row>
    <row r="71" spans="1:39" x14ac:dyDescent="0.25">
      <c r="B71" s="2" t="s">
        <v>76</v>
      </c>
      <c r="C71" s="2" t="s">
        <v>28</v>
      </c>
      <c r="D71" s="2" t="s">
        <v>31</v>
      </c>
      <c r="E71" s="2" t="s">
        <v>28</v>
      </c>
      <c r="F71" s="17">
        <v>202</v>
      </c>
      <c r="H71" s="18">
        <v>1257339.3011437652</v>
      </c>
      <c r="I71" s="19">
        <v>0</v>
      </c>
      <c r="J71" s="19">
        <v>-32010.428386104282</v>
      </c>
      <c r="K71" s="18">
        <f t="shared" si="75"/>
        <v>1225328.8727576609</v>
      </c>
      <c r="L71" s="20">
        <f t="shared" si="76"/>
        <v>6065.9845186022822</v>
      </c>
      <c r="N71" s="18">
        <v>1251281.3211437652</v>
      </c>
      <c r="O71" s="19">
        <v>0</v>
      </c>
      <c r="P71" s="19">
        <v>-53884.104433825749</v>
      </c>
      <c r="Q71" s="18">
        <f t="shared" si="77"/>
        <v>1197397.2167099395</v>
      </c>
      <c r="R71" s="20">
        <f t="shared" si="78"/>
        <v>5927.7089936135617</v>
      </c>
      <c r="S71" s="21">
        <f t="shared" si="79"/>
        <v>-27931.656047721393</v>
      </c>
      <c r="T71" s="5">
        <f t="shared" si="80"/>
        <v>-138.27552498872046</v>
      </c>
      <c r="U71" s="22">
        <f t="shared" si="81"/>
        <v>-2.2795232095412891E-2</v>
      </c>
      <c r="W71" s="18">
        <v>1251281.3211437652</v>
      </c>
      <c r="X71" s="19">
        <v>0</v>
      </c>
      <c r="Y71" s="19">
        <v>-42029.383841999028</v>
      </c>
      <c r="Z71" s="18">
        <f t="shared" si="82"/>
        <v>1209251.9373017661</v>
      </c>
      <c r="AA71" s="20">
        <f t="shared" si="83"/>
        <v>5986.3957292166642</v>
      </c>
      <c r="AB71" s="21">
        <f t="shared" si="84"/>
        <v>-16076.935455894796</v>
      </c>
      <c r="AC71" s="5">
        <f t="shared" si="85"/>
        <v>-79.588789385617929</v>
      </c>
      <c r="AD71" s="22">
        <f t="shared" si="86"/>
        <v>-1.3120506513253794E-2</v>
      </c>
      <c r="AF71" s="18">
        <v>1251281.3211437652</v>
      </c>
      <c r="AG71" s="19">
        <v>0</v>
      </c>
      <c r="AH71" s="19">
        <v>-32566.944275163609</v>
      </c>
      <c r="AI71" s="18">
        <f t="shared" si="87"/>
        <v>1218714.3768686017</v>
      </c>
      <c r="AJ71" s="20">
        <f t="shared" si="88"/>
        <v>6033.2394894485233</v>
      </c>
      <c r="AK71" s="21">
        <f t="shared" si="89"/>
        <v>-6614.4958890592679</v>
      </c>
      <c r="AL71" s="5">
        <f t="shared" si="90"/>
        <v>-32.745029153758878</v>
      </c>
      <c r="AM71" s="22">
        <f t="shared" si="91"/>
        <v>-5.398139255604951E-3</v>
      </c>
    </row>
    <row r="72" spans="1:39" s="47" customFormat="1" ht="15.6" x14ac:dyDescent="0.3">
      <c r="F72" s="46">
        <f>SUM(F59:F71)</f>
        <v>4485</v>
      </c>
      <c r="H72" s="48">
        <f>SUM(H59:H71)</f>
        <v>25698910.017604318</v>
      </c>
      <c r="I72" s="49">
        <f>SUM(I59:I71)</f>
        <v>437491.09374567959</v>
      </c>
      <c r="J72" s="49">
        <f>SUM(J59:J71)</f>
        <v>-190529.91284882347</v>
      </c>
      <c r="K72" s="48">
        <f>SUM(K59:K71)</f>
        <v>25945871.198501177</v>
      </c>
      <c r="L72" s="50">
        <f t="shared" si="76"/>
        <v>5785.0325972131941</v>
      </c>
      <c r="N72" s="48">
        <f>SUM(N59:N71)</f>
        <v>25564404.867604319</v>
      </c>
      <c r="O72" s="49">
        <f>SUM(O59:O71)</f>
        <v>487364.46374567924</v>
      </c>
      <c r="P72" s="49">
        <f>SUM(P59:P71)</f>
        <v>-279616.10108459869</v>
      </c>
      <c r="Q72" s="48">
        <f>SUM(Q59:Q71)</f>
        <v>25772153.230265394</v>
      </c>
      <c r="R72" s="50">
        <f t="shared" si="78"/>
        <v>5746.2994939276241</v>
      </c>
      <c r="S72" s="51">
        <f>SUM(S59:S71)</f>
        <v>-173717.96823577397</v>
      </c>
      <c r="T72" s="52">
        <f t="shared" si="80"/>
        <v>-38.733103285569996</v>
      </c>
      <c r="U72" s="53">
        <f t="shared" si="81"/>
        <v>-6.6953993144703754E-3</v>
      </c>
      <c r="W72" s="48">
        <f>SUM(W59:W71)</f>
        <v>25564404.867604319</v>
      </c>
      <c r="X72" s="49">
        <f>SUM(X59:X71)</f>
        <v>487364.46374567924</v>
      </c>
      <c r="Y72" s="49">
        <f>SUM(Y59:Y71)</f>
        <v>-250953.62427898805</v>
      </c>
      <c r="Z72" s="48">
        <f>SUM(Z59:Z71)</f>
        <v>25800815.707071014</v>
      </c>
      <c r="AA72" s="50">
        <f t="shared" si="83"/>
        <v>5752.6902356903038</v>
      </c>
      <c r="AB72" s="51">
        <f>SUM(AB59:AB71)</f>
        <v>-145055.49143016292</v>
      </c>
      <c r="AC72" s="52">
        <f t="shared" si="85"/>
        <v>-32.342361522890315</v>
      </c>
      <c r="AD72" s="53">
        <f t="shared" si="86"/>
        <v>-5.5906965050586755E-3</v>
      </c>
      <c r="AF72" s="48">
        <f>SUM(AF59:AF71)</f>
        <v>25564404.867604319</v>
      </c>
      <c r="AG72" s="49">
        <f>SUM(AG59:AG71)</f>
        <v>437491.09374567959</v>
      </c>
      <c r="AH72" s="49">
        <f>SUM(AH59:AH71)</f>
        <v>-194454.25915041033</v>
      </c>
      <c r="AI72" s="48">
        <f>SUM(AI59:AI71)</f>
        <v>25807441.702199593</v>
      </c>
      <c r="AJ72" s="50">
        <f t="shared" si="88"/>
        <v>5754.1676036119497</v>
      </c>
      <c r="AK72" s="51">
        <f>SUM(AK59:AK71)</f>
        <v>-138429.49630158429</v>
      </c>
      <c r="AL72" s="52">
        <f t="shared" si="90"/>
        <v>-30.86499360124435</v>
      </c>
      <c r="AM72" s="53">
        <f t="shared" si="91"/>
        <v>-5.3353188737627595E-3</v>
      </c>
    </row>
    <row r="73" spans="1:39" ht="15" customHeight="1" x14ac:dyDescent="0.3">
      <c r="A73" s="5"/>
      <c r="B73" s="16" t="s">
        <v>101</v>
      </c>
      <c r="F73" s="9"/>
      <c r="H73" s="33"/>
      <c r="I73" s="34"/>
      <c r="J73" s="34"/>
      <c r="K73" s="33"/>
      <c r="L73" s="35"/>
      <c r="N73" s="33"/>
      <c r="O73" s="34"/>
      <c r="P73" s="34"/>
      <c r="Q73" s="33"/>
      <c r="R73" s="35"/>
      <c r="S73" s="33"/>
      <c r="T73" s="34"/>
      <c r="U73" s="15"/>
      <c r="W73" s="33"/>
      <c r="X73" s="34"/>
      <c r="Y73" s="34"/>
      <c r="Z73" s="33"/>
      <c r="AA73" s="35"/>
      <c r="AB73" s="33"/>
      <c r="AC73" s="34"/>
      <c r="AD73" s="15"/>
      <c r="AF73" s="33"/>
      <c r="AG73" s="34"/>
      <c r="AH73" s="34"/>
      <c r="AI73" s="33"/>
      <c r="AJ73" s="35"/>
      <c r="AK73" s="33"/>
      <c r="AL73" s="34"/>
      <c r="AM73" s="35"/>
    </row>
    <row r="74" spans="1:39" x14ac:dyDescent="0.25">
      <c r="B74" s="2" t="s">
        <v>54</v>
      </c>
      <c r="C74" s="2" t="s">
        <v>28</v>
      </c>
      <c r="D74" s="2" t="s">
        <v>31</v>
      </c>
      <c r="E74" s="2" t="s">
        <v>29</v>
      </c>
      <c r="F74" s="17">
        <v>196</v>
      </c>
      <c r="H74" s="18">
        <v>972769.62356020941</v>
      </c>
      <c r="I74" s="19">
        <v>2352.4764397905674</v>
      </c>
      <c r="J74" s="19">
        <v>13485.100917431148</v>
      </c>
      <c r="K74" s="18">
        <f>SUM(H74:J74)</f>
        <v>988607.20091743115</v>
      </c>
      <c r="L74" s="20">
        <f>K74/F74</f>
        <v>5043.9142903950569</v>
      </c>
      <c r="N74" s="18">
        <v>966891.5835602096</v>
      </c>
      <c r="O74" s="19">
        <v>8230.5164397903718</v>
      </c>
      <c r="P74" s="19">
        <v>13485.100917431148</v>
      </c>
      <c r="Q74" s="18">
        <f>SUM(N74:P74)</f>
        <v>988607.20091743115</v>
      </c>
      <c r="R74" s="20">
        <f>Q74/F74</f>
        <v>5043.9142903950569</v>
      </c>
      <c r="S74" s="21">
        <f t="shared" ref="S74:T79" si="92">Q74-K74</f>
        <v>0</v>
      </c>
      <c r="T74" s="5">
        <f t="shared" si="92"/>
        <v>0</v>
      </c>
      <c r="U74" s="22">
        <f>T74/L74</f>
        <v>0</v>
      </c>
      <c r="W74" s="18">
        <v>966891.5835602096</v>
      </c>
      <c r="X74" s="19">
        <v>8230.5164397903718</v>
      </c>
      <c r="Y74" s="19">
        <v>9287.2754128439901</v>
      </c>
      <c r="Z74" s="18">
        <f>SUM(W74:Y74)</f>
        <v>984409.37541284401</v>
      </c>
      <c r="AA74" s="20">
        <f>Z74/F74</f>
        <v>5022.4968133308366</v>
      </c>
      <c r="AB74" s="21">
        <f t="shared" ref="AB74:AC79" si="93">Z74-K74</f>
        <v>-4197.8255045871483</v>
      </c>
      <c r="AC74" s="5">
        <f t="shared" si="93"/>
        <v>-21.417477064220293</v>
      </c>
      <c r="AD74" s="22">
        <f>AC74/L74</f>
        <v>-4.2462016265829138E-3</v>
      </c>
      <c r="AF74" s="18">
        <v>966891.5835602096</v>
      </c>
      <c r="AG74" s="19">
        <v>2352.476439790451</v>
      </c>
      <c r="AH74" s="19">
        <v>15165.315412843947</v>
      </c>
      <c r="AI74" s="18">
        <f>SUM(AF74:AH74)</f>
        <v>984409.37541284401</v>
      </c>
      <c r="AJ74" s="20">
        <f>AI74/F74</f>
        <v>5022.4968133308366</v>
      </c>
      <c r="AK74" s="21">
        <f t="shared" ref="AK74:AL79" si="94">AI74-K74</f>
        <v>-4197.8255045871483</v>
      </c>
      <c r="AL74" s="5">
        <f t="shared" si="94"/>
        <v>-21.417477064220293</v>
      </c>
      <c r="AM74" s="22">
        <f>AL74/L74</f>
        <v>-4.2462016265829138E-3</v>
      </c>
    </row>
    <row r="75" spans="1:39" x14ac:dyDescent="0.25">
      <c r="B75" s="2" t="s">
        <v>35</v>
      </c>
      <c r="C75" s="2" t="s">
        <v>28</v>
      </c>
      <c r="D75" s="2" t="s">
        <v>31</v>
      </c>
      <c r="E75" s="2" t="s">
        <v>29</v>
      </c>
      <c r="F75" s="17">
        <v>98</v>
      </c>
      <c r="H75" s="18">
        <v>558936.18505079823</v>
      </c>
      <c r="I75" s="19">
        <v>0</v>
      </c>
      <c r="J75" s="19">
        <v>-2740.7445988216987</v>
      </c>
      <c r="K75" s="18">
        <f>SUM(H75:J75)</f>
        <v>556195.44045197649</v>
      </c>
      <c r="L75" s="20">
        <f>K75/F75</f>
        <v>5675.4636780813926</v>
      </c>
      <c r="N75" s="18">
        <v>555997.16505079833</v>
      </c>
      <c r="O75" s="19">
        <v>0</v>
      </c>
      <c r="P75" s="19">
        <v>-2581.6127737003685</v>
      </c>
      <c r="Q75" s="18">
        <f>SUM(N75:P75)</f>
        <v>553415.55227709794</v>
      </c>
      <c r="R75" s="20">
        <f>Q75/F75</f>
        <v>5647.0974722152851</v>
      </c>
      <c r="S75" s="21">
        <f t="shared" si="92"/>
        <v>-2779.8881748785498</v>
      </c>
      <c r="T75" s="5">
        <f t="shared" si="92"/>
        <v>-28.366205866107521</v>
      </c>
      <c r="U75" s="22">
        <f>T75/L75</f>
        <v>-4.9980420059170918E-3</v>
      </c>
      <c r="W75" s="18">
        <v>555997.16505079833</v>
      </c>
      <c r="X75" s="19">
        <v>0</v>
      </c>
      <c r="Y75" s="19">
        <v>-3098.5378027326542</v>
      </c>
      <c r="Z75" s="18">
        <f>SUM(W75:Y75)</f>
        <v>552898.62724806566</v>
      </c>
      <c r="AA75" s="20">
        <f>Z75/F75</f>
        <v>5641.8227270210782</v>
      </c>
      <c r="AB75" s="21">
        <f t="shared" si="93"/>
        <v>-3296.8132039108314</v>
      </c>
      <c r="AC75" s="5">
        <f t="shared" si="93"/>
        <v>-33.640951060314364</v>
      </c>
      <c r="AD75" s="22">
        <f>AC75/L75</f>
        <v>-5.9274365881743759E-3</v>
      </c>
      <c r="AF75" s="18">
        <v>555997.16505079833</v>
      </c>
      <c r="AG75" s="19">
        <v>0</v>
      </c>
      <c r="AH75" s="19">
        <v>-2400.9371237854125</v>
      </c>
      <c r="AI75" s="18">
        <f>SUM(AF75:AH75)</f>
        <v>553596.22792701295</v>
      </c>
      <c r="AJ75" s="20">
        <f>AI75/F75</f>
        <v>5648.9411012960509</v>
      </c>
      <c r="AK75" s="21">
        <f t="shared" si="94"/>
        <v>-2599.2125249635428</v>
      </c>
      <c r="AL75" s="5">
        <f t="shared" si="94"/>
        <v>-26.522576785341698</v>
      </c>
      <c r="AM75" s="22">
        <f>AL75/L75</f>
        <v>-4.6731999867731921E-3</v>
      </c>
    </row>
    <row r="76" spans="1:39" x14ac:dyDescent="0.25">
      <c r="B76" s="2" t="s">
        <v>43</v>
      </c>
      <c r="C76" s="2" t="s">
        <v>28</v>
      </c>
      <c r="D76" s="2" t="s">
        <v>31</v>
      </c>
      <c r="E76" s="2" t="s">
        <v>29</v>
      </c>
      <c r="F76" s="17">
        <v>181</v>
      </c>
      <c r="H76" s="18">
        <v>911637.88452423154</v>
      </c>
      <c r="I76" s="19">
        <v>0</v>
      </c>
      <c r="J76" s="19">
        <v>-215.31505637519206</v>
      </c>
      <c r="K76" s="18">
        <f>SUM(H76:J76)</f>
        <v>911422.56946785632</v>
      </c>
      <c r="L76" s="20">
        <f>K76/F76</f>
        <v>5035.4838092146756</v>
      </c>
      <c r="N76" s="18">
        <v>906209.6945242316</v>
      </c>
      <c r="O76" s="19">
        <v>0</v>
      </c>
      <c r="P76" s="19">
        <v>4955.7209580018389</v>
      </c>
      <c r="Q76" s="18">
        <f>SUM(N76:P76)</f>
        <v>911165.41548223339</v>
      </c>
      <c r="R76" s="20">
        <f>Q76/F76</f>
        <v>5034.063068962615</v>
      </c>
      <c r="S76" s="21">
        <f t="shared" si="92"/>
        <v>-257.15398562292103</v>
      </c>
      <c r="T76" s="5">
        <f t="shared" si="92"/>
        <v>-1.4207402520605683</v>
      </c>
      <c r="U76" s="22">
        <f>T76/L76</f>
        <v>-2.8214572936580335E-4</v>
      </c>
      <c r="W76" s="18">
        <v>906209.6945242316</v>
      </c>
      <c r="X76" s="19">
        <v>0</v>
      </c>
      <c r="Y76" s="19">
        <v>1149.2211305906715</v>
      </c>
      <c r="Z76" s="18">
        <f>SUM(W76:Y76)</f>
        <v>907358.91565482225</v>
      </c>
      <c r="AA76" s="20">
        <f>Z76/F76</f>
        <v>5013.0326831758139</v>
      </c>
      <c r="AB76" s="21">
        <f t="shared" si="93"/>
        <v>-4063.6538130340632</v>
      </c>
      <c r="AC76" s="5">
        <f t="shared" si="93"/>
        <v>-22.45112603886173</v>
      </c>
      <c r="AD76" s="22">
        <f>AC76/L76</f>
        <v>-4.458583701088926E-3</v>
      </c>
      <c r="AF76" s="18">
        <v>906209.6945242316</v>
      </c>
      <c r="AG76" s="19">
        <v>0</v>
      </c>
      <c r="AH76" s="19">
        <v>1149.2211305906715</v>
      </c>
      <c r="AI76" s="18">
        <f>SUM(AF76:AH76)</f>
        <v>907358.91565482225</v>
      </c>
      <c r="AJ76" s="20">
        <f>AI76/F76</f>
        <v>5013.0326831758139</v>
      </c>
      <c r="AK76" s="21">
        <f t="shared" si="94"/>
        <v>-4063.6538130340632</v>
      </c>
      <c r="AL76" s="5">
        <f t="shared" si="94"/>
        <v>-22.45112603886173</v>
      </c>
      <c r="AM76" s="22">
        <f>AL76/L76</f>
        <v>-4.458583701088926E-3</v>
      </c>
    </row>
    <row r="77" spans="1:39" x14ac:dyDescent="0.25">
      <c r="B77" s="2" t="s">
        <v>84</v>
      </c>
      <c r="C77" s="2" t="s">
        <v>29</v>
      </c>
      <c r="D77" s="2" t="s">
        <v>31</v>
      </c>
      <c r="E77" s="2" t="s">
        <v>29</v>
      </c>
      <c r="F77" s="17">
        <v>1416</v>
      </c>
      <c r="H77" s="18">
        <v>9006687.5078118164</v>
      </c>
      <c r="I77" s="19">
        <v>193070.49218818359</v>
      </c>
      <c r="J77" s="19">
        <v>0</v>
      </c>
      <c r="K77" s="18">
        <f>SUM(H77:J77)</f>
        <v>9199758</v>
      </c>
      <c r="L77" s="20">
        <f>K77/F77</f>
        <v>6497.0042372881353</v>
      </c>
      <c r="N77" s="18">
        <v>8964221.6678118166</v>
      </c>
      <c r="O77" s="19">
        <v>235536.33218818344</v>
      </c>
      <c r="P77" s="19">
        <v>0</v>
      </c>
      <c r="Q77" s="18">
        <f>SUM(N77:P77)</f>
        <v>9199758</v>
      </c>
      <c r="R77" s="20">
        <f>Q77/F77</f>
        <v>6497.0042372881353</v>
      </c>
      <c r="S77" s="21">
        <f t="shared" si="92"/>
        <v>0</v>
      </c>
      <c r="T77" s="5">
        <f t="shared" si="92"/>
        <v>0</v>
      </c>
      <c r="U77" s="22">
        <f>T77/L77</f>
        <v>0</v>
      </c>
      <c r="W77" s="18">
        <v>8964221.6678118166</v>
      </c>
      <c r="X77" s="19">
        <v>235536.33218818344</v>
      </c>
      <c r="Y77" s="19">
        <v>0</v>
      </c>
      <c r="Z77" s="18">
        <f>SUM(W77:Y77)</f>
        <v>9199758</v>
      </c>
      <c r="AA77" s="20">
        <f>Z77/F77</f>
        <v>6497.0042372881353</v>
      </c>
      <c r="AB77" s="21">
        <f t="shared" si="93"/>
        <v>0</v>
      </c>
      <c r="AC77" s="5">
        <f t="shared" si="93"/>
        <v>0</v>
      </c>
      <c r="AD77" s="22">
        <f>AC77/L77</f>
        <v>0</v>
      </c>
      <c r="AF77" s="18">
        <v>8964221.6678118166</v>
      </c>
      <c r="AG77" s="19">
        <v>193070.49218818359</v>
      </c>
      <c r="AH77" s="19">
        <v>0</v>
      </c>
      <c r="AI77" s="18">
        <f>SUM(AF77:AH77)</f>
        <v>9157292.1600000001</v>
      </c>
      <c r="AJ77" s="20">
        <f>AI77/F77</f>
        <v>6467.0142372881355</v>
      </c>
      <c r="AK77" s="21">
        <f t="shared" si="94"/>
        <v>-42465.839999999851</v>
      </c>
      <c r="AL77" s="5">
        <f t="shared" si="94"/>
        <v>-29.989999999999782</v>
      </c>
      <c r="AM77" s="22">
        <f>AL77/L77</f>
        <v>-4.6159735940879852E-3</v>
      </c>
    </row>
    <row r="78" spans="1:39" x14ac:dyDescent="0.25">
      <c r="B78" s="2" t="s">
        <v>78</v>
      </c>
      <c r="C78" s="2" t="s">
        <v>28</v>
      </c>
      <c r="D78" s="2" t="s">
        <v>31</v>
      </c>
      <c r="E78" s="2" t="s">
        <v>29</v>
      </c>
      <c r="F78" s="17">
        <v>161</v>
      </c>
      <c r="H78" s="18">
        <v>829192.09041095874</v>
      </c>
      <c r="I78" s="19">
        <v>0</v>
      </c>
      <c r="J78" s="19">
        <v>-3176.3782390504862</v>
      </c>
      <c r="K78" s="18">
        <f>SUM(H78:J78)</f>
        <v>826015.71217190824</v>
      </c>
      <c r="L78" s="20">
        <f>K78/F78</f>
        <v>5130.5323737385606</v>
      </c>
      <c r="N78" s="18">
        <v>824363.70041095885</v>
      </c>
      <c r="O78" s="19">
        <v>0</v>
      </c>
      <c r="P78" s="19">
        <v>-1797.9430716771178</v>
      </c>
      <c r="Q78" s="18">
        <f>SUM(N78:P78)</f>
        <v>822565.75733928173</v>
      </c>
      <c r="R78" s="20">
        <f>Q78/F78</f>
        <v>5109.1040828526811</v>
      </c>
      <c r="S78" s="21">
        <f t="shared" si="92"/>
        <v>-3449.9548326265067</v>
      </c>
      <c r="T78" s="5">
        <f t="shared" si="92"/>
        <v>-21.428290885879505</v>
      </c>
      <c r="U78" s="22">
        <f>T78/L78</f>
        <v>-4.1766213182015174E-3</v>
      </c>
      <c r="W78" s="18">
        <v>824363.70041095885</v>
      </c>
      <c r="X78" s="19">
        <v>0</v>
      </c>
      <c r="Y78" s="19">
        <v>-3331.9219450593878</v>
      </c>
      <c r="Z78" s="18">
        <f>SUM(W78:Y78)</f>
        <v>821031.77846589941</v>
      </c>
      <c r="AA78" s="20">
        <f>Z78/F78</f>
        <v>5099.5762637633507</v>
      </c>
      <c r="AB78" s="21">
        <f t="shared" si="93"/>
        <v>-4983.9337060088292</v>
      </c>
      <c r="AC78" s="5">
        <f t="shared" si="93"/>
        <v>-30.956109975209984</v>
      </c>
      <c r="AD78" s="22">
        <f>AC78/L78</f>
        <v>-6.0337032729125177E-3</v>
      </c>
      <c r="AF78" s="18">
        <v>824363.70041095885</v>
      </c>
      <c r="AG78" s="19">
        <v>0</v>
      </c>
      <c r="AH78" s="19">
        <v>-2581.7774707777576</v>
      </c>
      <c r="AI78" s="18">
        <f>SUM(AF78:AH78)</f>
        <v>821781.9229401811</v>
      </c>
      <c r="AJ78" s="20">
        <f>AI78/F78</f>
        <v>5104.2355462123051</v>
      </c>
      <c r="AK78" s="21">
        <f t="shared" si="94"/>
        <v>-4233.7892317271326</v>
      </c>
      <c r="AL78" s="5">
        <f t="shared" si="94"/>
        <v>-26.296827526255584</v>
      </c>
      <c r="AM78" s="22">
        <f>AL78/L78</f>
        <v>-5.1255553246014086E-3</v>
      </c>
    </row>
    <row r="79" spans="1:39" s="47" customFormat="1" ht="15.6" x14ac:dyDescent="0.3">
      <c r="F79" s="46">
        <f>SUM(F73:F78)</f>
        <v>2052</v>
      </c>
      <c r="H79" s="48">
        <f>SUM(H73:H78)</f>
        <v>12279223.291358015</v>
      </c>
      <c r="I79" s="49">
        <f>SUM(I73:I78)</f>
        <v>195422.96862797416</v>
      </c>
      <c r="J79" s="49">
        <f>SUM(J73:J78)</f>
        <v>7352.6630231837717</v>
      </c>
      <c r="K79" s="48">
        <f>SUM(K73:K78)</f>
        <v>12481998.923009172</v>
      </c>
      <c r="L79" s="50">
        <f t="shared" ref="L79" si="95">K79/F79</f>
        <v>6082.8454790493042</v>
      </c>
      <c r="N79" s="48">
        <f>SUM(N73:N78)</f>
        <v>12217683.811358014</v>
      </c>
      <c r="O79" s="49">
        <f>SUM(O73:O78)</f>
        <v>243766.84862797381</v>
      </c>
      <c r="P79" s="49">
        <f>SUM(P73:P78)</f>
        <v>14061.2660300555</v>
      </c>
      <c r="Q79" s="48">
        <f>SUM(Q73:Q78)</f>
        <v>12475511.926016044</v>
      </c>
      <c r="R79" s="50">
        <f t="shared" ref="R79" si="96">Q79/F79</f>
        <v>6079.6841744717567</v>
      </c>
      <c r="S79" s="51">
        <f>SUM(S73:S78)</f>
        <v>-6486.9969931279775</v>
      </c>
      <c r="T79" s="52">
        <f t="shared" si="92"/>
        <v>-3.1613045775475257</v>
      </c>
      <c r="U79" s="53">
        <f t="shared" ref="U79" si="97">T79/L79</f>
        <v>-5.1970818401285608E-4</v>
      </c>
      <c r="W79" s="48">
        <f>SUM(W73:W78)</f>
        <v>12217683.811358014</v>
      </c>
      <c r="X79" s="49">
        <f>SUM(X73:X78)</f>
        <v>243766.84862797381</v>
      </c>
      <c r="Y79" s="49">
        <f>SUM(Y73:Y78)</f>
        <v>4006.0367956426194</v>
      </c>
      <c r="Z79" s="48">
        <f>SUM(Z73:Z78)</f>
        <v>12465456.69678163</v>
      </c>
      <c r="AA79" s="50">
        <f t="shared" ref="AA79" si="98">Z79/F79</f>
        <v>6074.7839652931916</v>
      </c>
      <c r="AB79" s="51">
        <f>SUM(AB73:AB78)</f>
        <v>-16542.226227540872</v>
      </c>
      <c r="AC79" s="52">
        <f t="shared" si="93"/>
        <v>-8.0615137561126176</v>
      </c>
      <c r="AD79" s="53">
        <f t="shared" ref="AD79" si="99">AC79/L79</f>
        <v>-1.3252866251293567E-3</v>
      </c>
      <c r="AF79" s="48">
        <f>SUM(AF73:AF78)</f>
        <v>12217683.811358014</v>
      </c>
      <c r="AG79" s="49">
        <f>SUM(AG73:AG78)</f>
        <v>195422.96862797404</v>
      </c>
      <c r="AH79" s="49">
        <f>SUM(AH73:AH78)</f>
        <v>11331.821948871449</v>
      </c>
      <c r="AI79" s="48">
        <f>SUM(AI73:AI78)</f>
        <v>12424438.601934861</v>
      </c>
      <c r="AJ79" s="50">
        <f t="shared" ref="AJ79" si="100">AI79/F79</f>
        <v>6054.7946403191336</v>
      </c>
      <c r="AK79" s="51">
        <f>SUM(AK73:AK78)</f>
        <v>-57560.321074311738</v>
      </c>
      <c r="AL79" s="52">
        <f t="shared" si="94"/>
        <v>-28.050838730170653</v>
      </c>
      <c r="AM79" s="53">
        <f t="shared" ref="AM79" si="101">AL79/L79</f>
        <v>-4.6114665951624261E-3</v>
      </c>
    </row>
    <row r="80" spans="1:39" ht="15" customHeight="1" x14ac:dyDescent="0.3">
      <c r="A80" s="5"/>
      <c r="B80" s="16" t="s">
        <v>102</v>
      </c>
      <c r="F80" s="9"/>
      <c r="H80" s="33"/>
      <c r="I80" s="34"/>
      <c r="J80" s="34"/>
      <c r="K80" s="33"/>
      <c r="L80" s="35"/>
      <c r="N80" s="33"/>
      <c r="O80" s="34"/>
      <c r="P80" s="34"/>
      <c r="Q80" s="33"/>
      <c r="R80" s="35"/>
      <c r="S80" s="33"/>
      <c r="T80" s="34"/>
      <c r="U80" s="15"/>
      <c r="W80" s="33"/>
      <c r="X80" s="34"/>
      <c r="Y80" s="34"/>
      <c r="Z80" s="33"/>
      <c r="AA80" s="35"/>
      <c r="AB80" s="33"/>
      <c r="AC80" s="34"/>
      <c r="AD80" s="15"/>
      <c r="AF80" s="33"/>
      <c r="AG80" s="34"/>
      <c r="AH80" s="34"/>
      <c r="AI80" s="33"/>
      <c r="AJ80" s="35"/>
      <c r="AK80" s="33"/>
      <c r="AL80" s="34"/>
      <c r="AM80" s="35"/>
    </row>
    <row r="81" spans="2:39" x14ac:dyDescent="0.25">
      <c r="B81" s="2" t="s">
        <v>55</v>
      </c>
      <c r="C81" s="2" t="s">
        <v>28</v>
      </c>
      <c r="D81" s="2" t="s">
        <v>31</v>
      </c>
      <c r="E81" s="2" t="s">
        <v>92</v>
      </c>
      <c r="F81" s="17">
        <v>37</v>
      </c>
      <c r="H81" s="18">
        <v>372182.88518518518</v>
      </c>
      <c r="I81" s="19">
        <v>0</v>
      </c>
      <c r="J81" s="19">
        <v>-1792.6639813204781</v>
      </c>
      <c r="K81" s="18">
        <f>SUM(H81:J81)</f>
        <v>370390.22120386473</v>
      </c>
      <c r="L81" s="20">
        <f>K81/F81</f>
        <v>10010.546519023372</v>
      </c>
      <c r="N81" s="18">
        <v>371073.25518518517</v>
      </c>
      <c r="O81" s="19">
        <v>0</v>
      </c>
      <c r="P81" s="19">
        <v>-2370.8906688214693</v>
      </c>
      <c r="Q81" s="18">
        <f>SUM(N81:P81)</f>
        <v>368702.36451636371</v>
      </c>
      <c r="R81" s="20">
        <f>Q81/F81</f>
        <v>9964.9287707125332</v>
      </c>
      <c r="S81" s="21">
        <f>Q81-K81</f>
        <v>-1687.8566875010147</v>
      </c>
      <c r="T81" s="5">
        <f>R81-L81</f>
        <v>-45.617748310838579</v>
      </c>
      <c r="U81" s="22">
        <f>T81/L81</f>
        <v>-4.5569688152539587E-3</v>
      </c>
      <c r="W81" s="18">
        <v>371073.25518518517</v>
      </c>
      <c r="X81" s="19">
        <v>0</v>
      </c>
      <c r="Y81" s="19">
        <v>-2213.134026975295</v>
      </c>
      <c r="Z81" s="18">
        <f>SUM(W81:Y81)</f>
        <v>368860.12115820986</v>
      </c>
      <c r="AA81" s="20">
        <f>Z81/F81</f>
        <v>9969.1924637354023</v>
      </c>
      <c r="AB81" s="21">
        <f>Z81-K81</f>
        <v>-1530.1000456548645</v>
      </c>
      <c r="AC81" s="5">
        <f>AA81-L81</f>
        <v>-41.354055287969459</v>
      </c>
      <c r="AD81" s="22">
        <f>AC81/L81</f>
        <v>-4.1310487104158581E-3</v>
      </c>
      <c r="AF81" s="18">
        <v>371073.25518518517</v>
      </c>
      <c r="AG81" s="19">
        <v>0</v>
      </c>
      <c r="AH81" s="19">
        <v>-1714.8719762565229</v>
      </c>
      <c r="AI81" s="18">
        <f>SUM(AF81:AH81)</f>
        <v>369358.38320892863</v>
      </c>
      <c r="AJ81" s="20">
        <f>AI81/F81</f>
        <v>9982.6590056467194</v>
      </c>
      <c r="AK81" s="21">
        <f>AI81-K81</f>
        <v>-1031.8379949360969</v>
      </c>
      <c r="AL81" s="5">
        <f>AJ81-L81</f>
        <v>-27.88751337665235</v>
      </c>
      <c r="AM81" s="22">
        <f>AL81/L81</f>
        <v>-2.7858132743958375E-3</v>
      </c>
    </row>
    <row r="82" spans="2:39" ht="4.95" customHeight="1" x14ac:dyDescent="0.25">
      <c r="F82" s="17"/>
      <c r="H82" s="18"/>
      <c r="I82" s="19"/>
      <c r="J82" s="19"/>
      <c r="K82" s="18"/>
      <c r="L82" s="20"/>
      <c r="N82" s="18"/>
      <c r="O82" s="19"/>
      <c r="P82" s="19"/>
      <c r="Q82" s="18"/>
      <c r="R82" s="20"/>
      <c r="S82" s="21"/>
      <c r="T82" s="5"/>
      <c r="U82" s="22"/>
      <c r="W82" s="18"/>
      <c r="X82" s="19"/>
      <c r="Y82" s="19"/>
      <c r="Z82" s="18"/>
      <c r="AA82" s="20"/>
      <c r="AB82" s="21"/>
      <c r="AC82" s="5"/>
      <c r="AD82" s="22"/>
      <c r="AF82" s="18"/>
      <c r="AG82" s="19"/>
      <c r="AH82" s="19"/>
      <c r="AI82" s="18"/>
      <c r="AJ82" s="20"/>
      <c r="AK82" s="21"/>
      <c r="AL82" s="5"/>
      <c r="AM82" s="22"/>
    </row>
    <row r="83" spans="2:39" ht="16.2" thickBot="1" x14ac:dyDescent="0.35">
      <c r="B83" s="47" t="s">
        <v>105</v>
      </c>
      <c r="F83" s="27">
        <f>SUM(F15,F23,F30,F51,F58,F72,F79,F81)</f>
        <v>22286</v>
      </c>
      <c r="H83" s="28">
        <f>SUM(H15,H23,H30,H51,H58,H72,H79,H81)</f>
        <v>132586670.55531213</v>
      </c>
      <c r="I83" s="29">
        <f>SUM(I15,I23,I30,I51,I58,I72,I79,I81)</f>
        <v>1556200.7824517563</v>
      </c>
      <c r="J83" s="29">
        <f>SUM(J15,J23,J30,J51,J58,J72,J79,J81)</f>
        <v>-592335.33776389225</v>
      </c>
      <c r="K83" s="28">
        <f>SUM(K15,K23,K30,K51,K58,K72,K79,K81)</f>
        <v>133550536.00000001</v>
      </c>
      <c r="L83" s="30">
        <f t="shared" ref="L83" si="102">K83/F83</f>
        <v>5992.5754285201474</v>
      </c>
      <c r="N83" s="28">
        <f>SUM(N15,N23,N30,N51,N58,N72,N79,N81)</f>
        <v>131918313.41531216</v>
      </c>
      <c r="O83" s="29">
        <f>SUM(O15,O23,O30,O51,O58,O72,O79,O81)</f>
        <v>1780106.122451755</v>
      </c>
      <c r="P83" s="29">
        <f>SUM(P15,P23,P30,P51,P58,P72,P79,P81)</f>
        <v>-816326.53776389011</v>
      </c>
      <c r="Q83" s="28">
        <f>SUM(Q15,Q23,Q30,Q51,Q58,Q72,Q79,Q81)</f>
        <v>132882093.00000001</v>
      </c>
      <c r="R83" s="30">
        <f t="shared" ref="R83" si="103">Q83/F83</f>
        <v>5962.5815758772333</v>
      </c>
      <c r="S83" s="28">
        <f>SUM(S15,S23,S30,S51,S58,S72,S79,S81)</f>
        <v>-668442.99999999371</v>
      </c>
      <c r="T83" s="29">
        <f t="shared" ref="T83" si="104">R83-L83</f>
        <v>-29.993852642914135</v>
      </c>
      <c r="U83" s="31">
        <f t="shared" ref="U83" si="105">T83/L83</f>
        <v>-5.005168979628688E-3</v>
      </c>
      <c r="W83" s="28">
        <f>SUM(W15,W23,W30,W51,W58,W72,W79,W81)</f>
        <v>131918313.41531216</v>
      </c>
      <c r="X83" s="29">
        <f>SUM(X15,X23,X30,X51,X58,X72,X79,X81)</f>
        <v>1780106.122451755</v>
      </c>
      <c r="Y83" s="29">
        <f>SUM(Y15,Y23,Y30,Y51,Y58,Y72,Y79,Y81)</f>
        <v>-816326.53776389291</v>
      </c>
      <c r="Z83" s="28">
        <f>SUM(Z15,Z23,Z30,Z51,Z58,Z72,Z79,Z81)</f>
        <v>132882093.00000003</v>
      </c>
      <c r="AA83" s="30">
        <f t="shared" ref="AA83" si="106">Z83/F83</f>
        <v>5962.5815758772333</v>
      </c>
      <c r="AB83" s="28">
        <f>SUM(AB15,AB23,AB30,AB51,AB58,AB72,AB79,AB81)</f>
        <v>-668442.99999999581</v>
      </c>
      <c r="AC83" s="29">
        <f t="shared" ref="AC83" si="107">AA83-L83</f>
        <v>-29.993852642914135</v>
      </c>
      <c r="AD83" s="31">
        <f t="shared" ref="AD83" si="108">AC83/L83</f>
        <v>-5.005168979628688E-3</v>
      </c>
      <c r="AF83" s="28">
        <f>SUM(AF15,AF23,AF30,AF51,AF58,AF72,AF79,AF81)</f>
        <v>131918313.41531216</v>
      </c>
      <c r="AG83" s="29">
        <f>SUM(AG15,AG23,AG30,AG51,AG58,AG72,AG79,AG81)</f>
        <v>1556200.7824517568</v>
      </c>
      <c r="AH83" s="29">
        <f>SUM(AH15,AH23,AH30,AH51,AH58,AH72,AH79,AH81)</f>
        <v>-592421.19776391098</v>
      </c>
      <c r="AI83" s="28">
        <f>SUM(AI15,AI23,AI30,AI51,AI58,AI72,AI79,AI81)</f>
        <v>132882093.00000001</v>
      </c>
      <c r="AJ83" s="30">
        <f t="shared" ref="AJ83" si="109">AI83/F83</f>
        <v>5962.5815758772333</v>
      </c>
      <c r="AK83" s="28">
        <f>SUM(AK15,AK23,AK30,AK51,AK58,AK72,AK79,AK81)</f>
        <v>-668443.00000001164</v>
      </c>
      <c r="AL83" s="29">
        <f t="shared" ref="AL83" si="110">AJ83-L83</f>
        <v>-29.993852642914135</v>
      </c>
      <c r="AM83" s="31">
        <f t="shared" ref="AM83" si="111">AL83/L83</f>
        <v>-5.005168979628688E-3</v>
      </c>
    </row>
    <row r="84" spans="2:39" ht="4.95" customHeight="1" x14ac:dyDescent="0.25"/>
  </sheetData>
  <sortState xmlns:xlrd2="http://schemas.microsoft.com/office/spreadsheetml/2017/richdata2" ref="A9:AM81">
    <sortCondition ref="E9:E81"/>
    <sortCondition ref="C9:C81"/>
    <sortCondition ref="B9:B81"/>
  </sortState>
  <mergeCells count="19">
    <mergeCell ref="AK2:AM2"/>
    <mergeCell ref="Q3:U3"/>
    <mergeCell ref="Z3:AD3"/>
    <mergeCell ref="AI3:AM3"/>
    <mergeCell ref="AI4:AJ4"/>
    <mergeCell ref="AK4:AM4"/>
    <mergeCell ref="AB4:AD4"/>
    <mergeCell ref="K4:L4"/>
    <mergeCell ref="K3:L3"/>
    <mergeCell ref="Q4:R4"/>
    <mergeCell ref="S4:U4"/>
    <mergeCell ref="Z4:AA4"/>
    <mergeCell ref="AI5:AJ5"/>
    <mergeCell ref="AK5:AM5"/>
    <mergeCell ref="K5:L5"/>
    <mergeCell ref="Q5:R5"/>
    <mergeCell ref="S5:U5"/>
    <mergeCell ref="Z5:AA5"/>
    <mergeCell ref="AB5:AD5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York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Hartle, Richard</dc:creator>
  <cp:lastModifiedBy>Hartle, Richard</cp:lastModifiedBy>
  <cp:lastPrinted>2025-05-01T11:25:03Z</cp:lastPrinted>
  <dcterms:created xsi:type="dcterms:W3CDTF">2025-04-23T08:06:56Z</dcterms:created>
  <dcterms:modified xsi:type="dcterms:W3CDTF">2025-05-01T11:25:26Z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